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ILESERVEROGV\DepObr\07_Управление экономики образования\ОКДГОУ\Бюджет на 2026 год\ГЗ 2026-2028\0705 ИРО\2. ГЗ-2 Край родной Моя Югра\"/>
    </mc:Choice>
  </mc:AlternateContent>
  <bookViews>
    <workbookView xWindow="0" yWindow="0" windowWidth="28800" windowHeight="12300" tabRatio="832" firstSheet="3" activeTab="13"/>
  </bookViews>
  <sheets>
    <sheet name="часть 1.1 ПК" sheetId="2" r:id="rId1"/>
    <sheet name="часть 1.2 ПМПК НО" sheetId="17" r:id="rId2"/>
    <sheet name="часть 1.3 ПМПК ОО" sheetId="18" r:id="rId3"/>
    <sheet name="часть 1.4 ПМПК СО" sheetId="19" r:id="rId4"/>
    <sheet name="часть 1.5 ПМПК ДО" sheetId="20" r:id="rId5"/>
    <sheet name="часть 1.6 КРЗ НОО " sheetId="30" r:id="rId6"/>
    <sheet name="часть 1.7 КРЗ ОО" sheetId="31" r:id="rId7"/>
    <sheet name="часть 1.8 КРЗ ДО" sheetId="32" r:id="rId8"/>
    <sheet name="часть 2.1. Олимп" sheetId="15" r:id="rId9"/>
    <sheet name="часть 2.2. ОЗМ" sheetId="21" r:id="rId10"/>
    <sheet name="часть 2.3. ОК" sheetId="22" r:id="rId11"/>
    <sheet name="часть 2.4. ИТО" sheetId="23" r:id="rId12"/>
    <sheet name="часть 2.5. НМО" sheetId="24" r:id="rId13"/>
    <sheet name="часть 3" sheetId="16" r:id="rId14"/>
    <sheet name="Уведомление" sheetId="25" state="hidden" r:id="rId15"/>
    <sheet name="Форма ДФ" sheetId="11" state="hidden" r:id="rId16"/>
    <sheet name="ВП" sheetId="9" state="hidden" r:id="rId17"/>
    <sheet name="РП" sheetId="33" state="hidden" r:id="rId18"/>
  </sheets>
  <definedNames>
    <definedName name="_xlnm._FilterDatabase" localSheetId="16" hidden="1">ВП!$A$5:$AR$446</definedName>
    <definedName name="_xlnm._FilterDatabase" localSheetId="14" hidden="1">Уведомление!$A$5:$R$39</definedName>
    <definedName name="_xlnm._FilterDatabase" localSheetId="0" hidden="1">'часть 1.1 ПК'!$A$27:$T$33</definedName>
    <definedName name="_xlnm._FilterDatabase" localSheetId="1" hidden="1">'часть 1.2 ПМПК НО'!$A$27:$T$30</definedName>
    <definedName name="_xlnm._FilterDatabase" localSheetId="2" hidden="1">'часть 1.3 ПМПК ОО'!$A$27:$T$30</definedName>
    <definedName name="_xlnm._FilterDatabase" localSheetId="3" hidden="1">'часть 1.4 ПМПК СО'!$A$27:$T$30</definedName>
    <definedName name="_xlnm._FilterDatabase" localSheetId="4" hidden="1">'часть 1.5 ПМПК ДО'!$B$27:$U$30</definedName>
    <definedName name="_xlnm._FilterDatabase" localSheetId="5" hidden="1">'часть 1.6 КРЗ НОО '!$B$27:$W$30</definedName>
    <definedName name="_xlnm._FilterDatabase" localSheetId="6" hidden="1">'часть 1.7 КРЗ ОО'!$B$27:$W$30</definedName>
    <definedName name="_xlnm._FilterDatabase" localSheetId="7" hidden="1">'часть 1.8 КРЗ ДО'!$B$27:$W$30</definedName>
    <definedName name="FG" localSheetId="16">#REF!</definedName>
    <definedName name="vbg" localSheetId="15">#REF!</definedName>
    <definedName name="XDO" localSheetId="16">#REF!</definedName>
    <definedName name="XDO_?ACTDOMCODE?" localSheetId="16">#REF!</definedName>
    <definedName name="XDO_?ACTDOMCODE?" localSheetId="15">#REF!</definedName>
    <definedName name="XDO_?ACTDOMNAME?" localSheetId="16">#REF!</definedName>
    <definedName name="XDO_?BELONG210FL?" localSheetId="16">#REF!</definedName>
    <definedName name="XDO_?CSMCTGY_NAME?" localSheetId="16">#REF!</definedName>
    <definedName name="XDO_?CSMCTGY_NAME?" localSheetId="15">#REF!</definedName>
    <definedName name="XDO_?inst_Fullname?" localSheetId="16">#REF!</definedName>
    <definedName name="XDO_?inst_Fullname?" localSheetId="15">#REF!</definedName>
    <definedName name="XDO_?INST_NAME?" localSheetId="16">#REF!</definedName>
    <definedName name="XDO_?INST_NAME?" localSheetId="15">#REF!</definedName>
    <definedName name="XDO_?INSTKND_NAME?" localSheetId="16">#REF!</definedName>
    <definedName name="XDO_?LGLACT_APPROVEDBY?" localSheetId="16">#REF!</definedName>
    <definedName name="XDO_?LGLACT_APPRVDAT?" localSheetId="16">#REF!</definedName>
    <definedName name="XDO_?LGLACT_NAME?" localSheetId="16">#REF!</definedName>
    <definedName name="XDO_?NAME_1?" localSheetId="16">#REF!</definedName>
    <definedName name="XDO_?NAME_1?" localSheetId="15">#REF!</definedName>
    <definedName name="XDO_?NAME_2?" localSheetId="16">#REF!</definedName>
    <definedName name="XDO_?NAME_2?" localSheetId="15">#REF!</definedName>
    <definedName name="XDO_?NAME_CODE?" localSheetId="16">#REF!</definedName>
    <definedName name="XDO_?NAME_CODE?" localSheetId="15">#REF!</definedName>
    <definedName name="XDO_?NAME_NAME?" localSheetId="16">#REF!</definedName>
    <definedName name="XDO_?NAME_NAME?" localSheetId="15">#REF!</definedName>
    <definedName name="XDO_?NCSRLYBELONG210FL?" localSheetId="16">#REF!</definedName>
    <definedName name="XDO_?NPA_DESCRIPTIONS?" localSheetId="16">#REF!</definedName>
    <definedName name="XDO_?NPA_DESCRIPTIONS?" localSheetId="15">#REF!</definedName>
    <definedName name="XDO_?PBL_NAMES?" localSheetId="16">#REF!</definedName>
    <definedName name="XDO_?QI_NAME?" localSheetId="16">#REF!</definedName>
    <definedName name="XDO_?QI_NAME?" localSheetId="15">#REF!</definedName>
    <definedName name="XDO_?RCA_CODE?" localSheetId="16">#REF!</definedName>
    <definedName name="XDO_?RCA_CODE?" localSheetId="15">#REF!</definedName>
    <definedName name="XDO_?REGRNUMBER?" localSheetId="16">#REF!</definedName>
    <definedName name="XDO_?REGRNUMBER?" localSheetId="15">#REF!</definedName>
    <definedName name="XDO_?ROWNUMBER?" localSheetId="16">#REF!</definedName>
    <definedName name="XDO_?RUCLSPRECACS_CODE?" localSheetId="16">#REF!</definedName>
    <definedName name="XDO_?SC_NAME_1?" localSheetId="16">#REF!</definedName>
    <definedName name="XDO_?SC_NAME_1?" localSheetId="15">#REF!</definedName>
    <definedName name="XDO_?SC_NAME_2?" localSheetId="16">#REF!</definedName>
    <definedName name="XDO_?SC_NAME_2?" localSheetId="15">#REF!</definedName>
    <definedName name="XDO_?SC_NAME_3?" localSheetId="16">#REF!</definedName>
    <definedName name="XDO_?SC_NAME_3?" localSheetId="15">#REF!</definedName>
    <definedName name="XDO_?Service_Belong210FL?" localSheetId="16">#REF!</definedName>
    <definedName name="XDO_?Service_Belong210FL?" localSheetId="15">#REF!</definedName>
    <definedName name="XDO_?Service_NcsrlyBelong210FL?" localSheetId="16">#REF!</definedName>
    <definedName name="XDO_?Service_NcsrlyBelong210FL?" localSheetId="15">#REF!</definedName>
    <definedName name="XDO_?SVCKIND?" localSheetId="16">#REF!</definedName>
    <definedName name="XDO_?SVCKIND?" localSheetId="15">#REF!</definedName>
    <definedName name="XDO_?SVCPAID?" localSheetId="16">#REF!</definedName>
    <definedName name="XDO_?SVCPAID?" localSheetId="15">#REF!</definedName>
    <definedName name="XDO_?VOLIND_NAME?" localSheetId="16">#REF!</definedName>
    <definedName name="XDO_?VOLIND_NAME?" localSheetId="15">#REF!</definedName>
    <definedName name="XDO_?XDOFIELD1?" localSheetId="16">#REF!</definedName>
    <definedName name="XDO_?XDOFIELD1?" localSheetId="15">#REF!</definedName>
    <definedName name="XDO_?XDOFIELD2?" localSheetId="16">#REF!</definedName>
    <definedName name="XDO_?XDOFIELD2?" localSheetId="15">#REF!</definedName>
    <definedName name="XDO_?XDOFIELD3?" localSheetId="16">#REF!</definedName>
    <definedName name="XDO_?XDOFIELD3?" localSheetId="15">#REF!</definedName>
    <definedName name="XDO_GROUP_?HEADER?" localSheetId="16">#REF!</definedName>
    <definedName name="XDO_GROUP_?HEADER?" localSheetId="15">#REF!</definedName>
    <definedName name="XDO_GROUP_?SERVICE_LIST?" localSheetId="16">#REF!</definedName>
    <definedName name="XDO_GROUP_?SERVICE_LIST?" localSheetId="15">#REF!</definedName>
    <definedName name="XDOxfcnm4" localSheetId="16">#REF!</definedName>
    <definedName name="xfcnm4" localSheetId="16">#REF!</definedName>
    <definedName name="ама" localSheetId="16">#REF!</definedName>
    <definedName name="арп" localSheetId="16">#REF!</definedName>
    <definedName name="вам" localSheetId="16">#REF!</definedName>
    <definedName name="выв" localSheetId="16">#REF!</definedName>
    <definedName name="_xlnm.Print_Area" localSheetId="0">'часть 1.1 ПК'!$A$1:$N$62</definedName>
    <definedName name="_xlnm.Print_Area" localSheetId="1">'часть 1.2 ПМПК НО'!$A$1:$N$66</definedName>
    <definedName name="_xlnm.Print_Area" localSheetId="2">'часть 1.3 ПМПК ОО'!$A$1:$N$66</definedName>
    <definedName name="_xlnm.Print_Area" localSheetId="3">'часть 1.4 ПМПК СО'!$A$1:$N$66</definedName>
    <definedName name="_xlnm.Print_Area" localSheetId="4">'часть 1.5 ПМПК ДО'!$B$1:$O$66</definedName>
    <definedName name="_xlnm.Print_Area" localSheetId="5">'часть 1.6 КРЗ НОО '!$A$1:$Q$66</definedName>
    <definedName name="_xlnm.Print_Area" localSheetId="6">'часть 1.7 КРЗ ОО'!$A$1:$Q$66</definedName>
    <definedName name="_xlnm.Print_Area" localSheetId="7">'часть 1.8 КРЗ ДО'!$A$1:$Q$66</definedName>
    <definedName name="_xlnm.Print_Area" localSheetId="8">'часть 2.1. Олимп'!$A$1:$O$45</definedName>
    <definedName name="_xlnm.Print_Area" localSheetId="9">'часть 2.2. ОЗМ'!$A$1:$O$46</definedName>
    <definedName name="_xlnm.Print_Area" localSheetId="10">'часть 2.3. ОК'!$A$1:$O$41</definedName>
    <definedName name="_xlnm.Print_Area" localSheetId="11">'часть 2.4. ИТО'!$A$1:$O$40</definedName>
    <definedName name="_xlnm.Print_Area" localSheetId="12">'часть 2.5. НМО'!$A$1:$O$41</definedName>
    <definedName name="Основной_вид_деятельности" localSheetId="16">#REF!</definedName>
    <definedName name="ОУИ" localSheetId="16">#REF!</definedName>
    <definedName name="пар" localSheetId="16">#REF!</definedName>
    <definedName name="питание" localSheetId="16">#REF!</definedName>
    <definedName name="пппп" localSheetId="16">#REF!</definedName>
    <definedName name="пр" localSheetId="16">#REF!</definedName>
    <definedName name="раздел4" localSheetId="16">#REF!</definedName>
    <definedName name="Тип_вида__деятельности" localSheetId="16">#REF!</definedName>
    <definedName name="укам" localSheetId="16">#REF!</definedName>
    <definedName name="часть" localSheetId="16">#REF!</definedName>
    <definedName name="часть1" localSheetId="16">#REF!</definedName>
    <definedName name="часть3" localSheetId="16">#REF!</definedName>
  </definedNames>
  <calcPr calcId="162913"/>
</workbook>
</file>

<file path=xl/calcChain.xml><?xml version="1.0" encoding="utf-8"?>
<calcChain xmlns="http://schemas.openxmlformats.org/spreadsheetml/2006/main">
  <c r="A49" i="16" l="1"/>
  <c r="M40" i="25"/>
  <c r="L45" i="25"/>
  <c r="K54" i="25" s="1"/>
  <c r="L39" i="25"/>
  <c r="A31" i="25"/>
  <c r="Q31" i="25"/>
  <c r="R31" i="25" s="1"/>
  <c r="P31" i="25"/>
  <c r="M31" i="25"/>
  <c r="O31" i="25" s="1"/>
  <c r="L31" i="25"/>
  <c r="J31" i="25"/>
  <c r="I49" i="16"/>
  <c r="O33" i="21"/>
  <c r="N33" i="21" s="1"/>
  <c r="B54" i="16" l="1"/>
  <c r="I27" i="16" l="1"/>
  <c r="Q38" i="25"/>
  <c r="Q30" i="25"/>
  <c r="Q33" i="25"/>
  <c r="Q34" i="25"/>
  <c r="I56" i="16"/>
  <c r="I44" i="16"/>
  <c r="I45" i="16"/>
  <c r="I46" i="16"/>
  <c r="I47" i="16"/>
  <c r="I48" i="16"/>
  <c r="I43" i="16"/>
  <c r="C34" i="16"/>
  <c r="C33" i="16"/>
  <c r="C32" i="16"/>
  <c r="Q25" i="25" l="1"/>
  <c r="L28" i="20" l="1"/>
  <c r="M28" i="20"/>
  <c r="K28" i="19"/>
  <c r="L28" i="19"/>
  <c r="K28" i="18"/>
  <c r="L28" i="18"/>
  <c r="K28" i="17"/>
  <c r="L28" i="17"/>
  <c r="Q36" i="25"/>
  <c r="Q26" i="25"/>
  <c r="Q27" i="25"/>
  <c r="Q28" i="25"/>
  <c r="Q29" i="25"/>
  <c r="Q19" i="25"/>
  <c r="Q20" i="25"/>
  <c r="Q21" i="25"/>
  <c r="Q22" i="25"/>
  <c r="Q23" i="25"/>
  <c r="Q18" i="25"/>
  <c r="P16" i="25"/>
  <c r="M16" i="25"/>
  <c r="O16" i="25" s="1"/>
  <c r="P15" i="25"/>
  <c r="M15" i="25"/>
  <c r="O15" i="25" s="1"/>
  <c r="P14" i="25"/>
  <c r="M14" i="25"/>
  <c r="Q14" i="25"/>
  <c r="Q15" i="25"/>
  <c r="Q16" i="25"/>
  <c r="O14" i="25"/>
  <c r="N28" i="30"/>
  <c r="O28" i="30"/>
  <c r="N28" i="31"/>
  <c r="O28" i="31"/>
  <c r="R14" i="25" l="1"/>
  <c r="R15" i="25"/>
  <c r="R16" i="25"/>
  <c r="Q11" i="25"/>
  <c r="Q12" i="25"/>
  <c r="Q13" i="25"/>
  <c r="Q10" i="25"/>
  <c r="Q8" i="25" l="1"/>
  <c r="Q7" i="25"/>
  <c r="Q6" i="25"/>
  <c r="M28" i="31" l="1"/>
  <c r="H31" i="16"/>
  <c r="G31" i="16"/>
  <c r="F31" i="16"/>
  <c r="H30" i="16"/>
  <c r="G30" i="16"/>
  <c r="F30" i="16"/>
  <c r="H29" i="16"/>
  <c r="G29" i="16"/>
  <c r="F29" i="16"/>
  <c r="H28" i="16"/>
  <c r="G28" i="16"/>
  <c r="F28" i="16"/>
  <c r="M28" i="30"/>
  <c r="K28" i="20"/>
  <c r="J28" i="19"/>
  <c r="J28" i="18"/>
  <c r="J28" i="17"/>
  <c r="J16" i="25" l="1"/>
  <c r="L16" i="25" s="1"/>
  <c r="I34" i="16"/>
  <c r="I32" i="16"/>
  <c r="W29" i="32"/>
  <c r="W30" i="32" s="1"/>
  <c r="V29" i="32"/>
  <c r="V30" i="32" s="1"/>
  <c r="U29" i="32"/>
  <c r="U30" i="32" s="1"/>
  <c r="Q28" i="32"/>
  <c r="P28" i="32" s="1"/>
  <c r="A28" i="32"/>
  <c r="A27" i="32"/>
  <c r="J15" i="25" l="1"/>
  <c r="L15" i="25" s="1"/>
  <c r="J14" i="25"/>
  <c r="L14" i="25" s="1"/>
  <c r="I33" i="16"/>
  <c r="W29" i="31"/>
  <c r="W30" i="31" s="1"/>
  <c r="V29" i="31"/>
  <c r="V30" i="31" s="1"/>
  <c r="U29" i="31"/>
  <c r="U30" i="31" s="1"/>
  <c r="Q28" i="31"/>
  <c r="P28" i="31" s="1"/>
  <c r="A28" i="31"/>
  <c r="A27" i="31"/>
  <c r="W29" i="30"/>
  <c r="W30" i="30" s="1"/>
  <c r="V29" i="30"/>
  <c r="V30" i="30" s="1"/>
  <c r="U29" i="30"/>
  <c r="U30" i="30" s="1"/>
  <c r="Q28" i="30"/>
  <c r="P28" i="30" s="1"/>
  <c r="A28" i="30"/>
  <c r="A27" i="30"/>
  <c r="P38" i="25" l="1"/>
  <c r="M38" i="25"/>
  <c r="O38" i="25" s="1"/>
  <c r="J38" i="25"/>
  <c r="L38" i="25" s="1"/>
  <c r="P36" i="25"/>
  <c r="R36" i="25" s="1"/>
  <c r="M36" i="25"/>
  <c r="O36" i="25" s="1"/>
  <c r="J36" i="25"/>
  <c r="L36" i="25" s="1"/>
  <c r="P34" i="25"/>
  <c r="P33" i="25"/>
  <c r="R33" i="25" s="1"/>
  <c r="M34" i="25"/>
  <c r="M33" i="25"/>
  <c r="O33" i="25" s="1"/>
  <c r="J34" i="25"/>
  <c r="L34" i="25" s="1"/>
  <c r="J33" i="25"/>
  <c r="L33" i="25" s="1"/>
  <c r="P26" i="25"/>
  <c r="P27" i="25"/>
  <c r="R27" i="25" s="1"/>
  <c r="P28" i="25"/>
  <c r="R28" i="25" s="1"/>
  <c r="P29" i="25"/>
  <c r="R29" i="25" s="1"/>
  <c r="P30" i="25"/>
  <c r="P25" i="25"/>
  <c r="M26" i="25"/>
  <c r="O26" i="25" s="1"/>
  <c r="M27" i="25"/>
  <c r="O27" i="25" s="1"/>
  <c r="M28" i="25"/>
  <c r="M29" i="25"/>
  <c r="O29" i="25" s="1"/>
  <c r="M30" i="25"/>
  <c r="O30" i="25" s="1"/>
  <c r="M25" i="25"/>
  <c r="O25" i="25" s="1"/>
  <c r="J26" i="25"/>
  <c r="L26" i="25" s="1"/>
  <c r="J27" i="25"/>
  <c r="L27" i="25" s="1"/>
  <c r="J28" i="25"/>
  <c r="L28" i="25" s="1"/>
  <c r="J29" i="25"/>
  <c r="L29" i="25" s="1"/>
  <c r="J30" i="25"/>
  <c r="J25" i="25"/>
  <c r="L25" i="25" s="1"/>
  <c r="P19" i="25"/>
  <c r="P20" i="25"/>
  <c r="R20" i="25" s="1"/>
  <c r="P21" i="25"/>
  <c r="P22" i="25"/>
  <c r="R22" i="25" s="1"/>
  <c r="P23" i="25"/>
  <c r="P18" i="25"/>
  <c r="R18" i="25" s="1"/>
  <c r="M19" i="25"/>
  <c r="M20" i="25"/>
  <c r="O20" i="25" s="1"/>
  <c r="M21" i="25"/>
  <c r="M22" i="25"/>
  <c r="O22" i="25" s="1"/>
  <c r="M23" i="25"/>
  <c r="M18" i="25"/>
  <c r="O18" i="25" s="1"/>
  <c r="J19" i="25"/>
  <c r="J20" i="25"/>
  <c r="L20" i="25" s="1"/>
  <c r="J21" i="25"/>
  <c r="J22" i="25"/>
  <c r="L22" i="25" s="1"/>
  <c r="J23" i="25"/>
  <c r="J18" i="25"/>
  <c r="L18" i="25" s="1"/>
  <c r="P13" i="25"/>
  <c r="M13" i="25"/>
  <c r="O13" i="25" s="1"/>
  <c r="J13" i="25"/>
  <c r="L13" i="25" s="1"/>
  <c r="P12" i="25"/>
  <c r="R12" i="25" s="1"/>
  <c r="M12" i="25"/>
  <c r="O12" i="25" s="1"/>
  <c r="J12" i="25"/>
  <c r="L12" i="25" s="1"/>
  <c r="P11" i="25"/>
  <c r="R11" i="25" s="1"/>
  <c r="M11" i="25"/>
  <c r="O11" i="25" s="1"/>
  <c r="J11" i="25"/>
  <c r="P10" i="25"/>
  <c r="R10" i="25" s="1"/>
  <c r="M10" i="25"/>
  <c r="O10" i="25" s="1"/>
  <c r="J10" i="25"/>
  <c r="L10" i="25" s="1"/>
  <c r="R38" i="25"/>
  <c r="R37" i="25"/>
  <c r="R35" i="25"/>
  <c r="R30" i="25"/>
  <c r="R26" i="25"/>
  <c r="R25" i="25"/>
  <c r="R13" i="25"/>
  <c r="O37" i="25"/>
  <c r="O35" i="25"/>
  <c r="O34" i="25"/>
  <c r="O28" i="25"/>
  <c r="L11" i="25"/>
  <c r="L30" i="25"/>
  <c r="L37" i="25"/>
  <c r="P7" i="25"/>
  <c r="R7" i="25" s="1"/>
  <c r="P8" i="25"/>
  <c r="R8" i="25" s="1"/>
  <c r="P9" i="25"/>
  <c r="R9" i="25" s="1"/>
  <c r="P6" i="25"/>
  <c r="R6" i="25" s="1"/>
  <c r="M7" i="25"/>
  <c r="O7" i="25" s="1"/>
  <c r="M8" i="25"/>
  <c r="O8" i="25" s="1"/>
  <c r="M9" i="25"/>
  <c r="O9" i="25" s="1"/>
  <c r="M6" i="25"/>
  <c r="O6" i="25" s="1"/>
  <c r="J7" i="25"/>
  <c r="L7" i="25" s="1"/>
  <c r="J8" i="25"/>
  <c r="L8" i="25" s="1"/>
  <c r="J9" i="25"/>
  <c r="L9" i="25" s="1"/>
  <c r="J6" i="25"/>
  <c r="L6" i="25" s="1"/>
  <c r="I54" i="16"/>
  <c r="I52" i="16"/>
  <c r="I51" i="16"/>
  <c r="I37" i="16"/>
  <c r="I38" i="16"/>
  <c r="I39" i="16"/>
  <c r="I40" i="16"/>
  <c r="I41" i="16"/>
  <c r="I36" i="16"/>
  <c r="I31" i="16"/>
  <c r="I30" i="16"/>
  <c r="I29" i="16"/>
  <c r="I28" i="16"/>
  <c r="I24" i="16"/>
  <c r="I25" i="16"/>
  <c r="I26" i="16"/>
  <c r="O27" i="24"/>
  <c r="N27" i="24" s="1"/>
  <c r="O27" i="23"/>
  <c r="N27" i="23" s="1"/>
  <c r="O28" i="22"/>
  <c r="N28" i="22" s="1"/>
  <c r="O27" i="22"/>
  <c r="N27" i="22" s="1"/>
  <c r="L46" i="25" l="1"/>
  <c r="L42" i="25"/>
  <c r="K51" i="25" s="1"/>
  <c r="O42" i="25"/>
  <c r="R42" i="25"/>
  <c r="O51" i="25" s="1"/>
  <c r="O45" i="25"/>
  <c r="M54" i="25" s="1"/>
  <c r="R45" i="25"/>
  <c r="O54" i="25" s="1"/>
  <c r="R43" i="25"/>
  <c r="O52" i="25" s="1"/>
  <c r="L47" i="25"/>
  <c r="K56" i="25" s="1"/>
  <c r="R34" i="25"/>
  <c r="R47" i="25" s="1"/>
  <c r="O56" i="25" s="1"/>
  <c r="K55" i="25"/>
  <c r="O44" i="25"/>
  <c r="M53" i="25" s="1"/>
  <c r="R46" i="25"/>
  <c r="O55" i="25" s="1"/>
  <c r="M51" i="25"/>
  <c r="O46" i="25"/>
  <c r="M55" i="25" s="1"/>
  <c r="O47" i="25"/>
  <c r="M56" i="25" s="1"/>
  <c r="R44" i="25"/>
  <c r="O53" i="25" s="1"/>
  <c r="O43" i="25"/>
  <c r="M52" i="25" s="1"/>
  <c r="L44" i="25"/>
  <c r="K53" i="25" s="1"/>
  <c r="L43" i="25"/>
  <c r="K52" i="25" s="1"/>
  <c r="O39" i="25"/>
  <c r="R39" i="25" l="1"/>
  <c r="L48" i="25"/>
  <c r="K57" i="25" s="1"/>
  <c r="R48" i="25"/>
  <c r="O57" i="25" s="1"/>
  <c r="O48" i="25"/>
  <c r="M57" i="25" s="1"/>
  <c r="O32" i="21" l="1"/>
  <c r="N32" i="21" s="1"/>
  <c r="O31" i="21"/>
  <c r="N31" i="21" s="1"/>
  <c r="O30" i="21"/>
  <c r="N30" i="21" s="1"/>
  <c r="O29" i="21"/>
  <c r="N29" i="21" s="1"/>
  <c r="O28" i="21"/>
  <c r="N28" i="21" s="1"/>
  <c r="O27" i="21"/>
  <c r="N27" i="21" s="1"/>
  <c r="O32" i="15" l="1"/>
  <c r="N32" i="15" s="1"/>
  <c r="O31" i="15"/>
  <c r="N31" i="15" s="1"/>
  <c r="O30" i="15"/>
  <c r="N30" i="15" s="1"/>
  <c r="O29" i="15"/>
  <c r="N29" i="15" s="1"/>
  <c r="O28" i="15"/>
  <c r="N28" i="15" s="1"/>
  <c r="O27" i="15"/>
  <c r="N27" i="15" s="1"/>
  <c r="O18" i="15"/>
  <c r="N18" i="15" s="1"/>
  <c r="U30" i="20"/>
  <c r="U29" i="20"/>
  <c r="T29" i="20"/>
  <c r="T30" i="20" s="1"/>
  <c r="S29" i="20"/>
  <c r="S30" i="20" s="1"/>
  <c r="O28" i="20"/>
  <c r="N28" i="20" s="1"/>
  <c r="A28" i="20"/>
  <c r="A27" i="20"/>
  <c r="T29" i="19"/>
  <c r="T30" i="19" s="1"/>
  <c r="S29" i="19"/>
  <c r="S30" i="19" s="1"/>
  <c r="R29" i="19"/>
  <c r="R30" i="19" s="1"/>
  <c r="N28" i="19"/>
  <c r="M28" i="19" s="1"/>
  <c r="T29" i="18"/>
  <c r="T30" i="18" s="1"/>
  <c r="S29" i="18"/>
  <c r="S30" i="18" s="1"/>
  <c r="R29" i="18"/>
  <c r="R30" i="18" s="1"/>
  <c r="N28" i="18"/>
  <c r="M28" i="18" s="1"/>
  <c r="N29" i="2"/>
  <c r="M29" i="2" s="1"/>
  <c r="N28" i="2"/>
  <c r="M28" i="2" s="1"/>
  <c r="N30" i="2"/>
  <c r="M30" i="2" s="1"/>
  <c r="T29" i="17"/>
  <c r="T30" i="17" s="1"/>
  <c r="S29" i="17"/>
  <c r="S30" i="17" s="1"/>
  <c r="R29" i="17"/>
  <c r="R30" i="17" s="1"/>
  <c r="N28" i="17"/>
  <c r="M28" i="17" s="1"/>
  <c r="N31" i="2" l="1"/>
  <c r="M31" i="2" s="1"/>
  <c r="F60" i="11" l="1"/>
  <c r="D17" i="11"/>
  <c r="D16" i="11" s="1"/>
  <c r="E20" i="11" l="1"/>
  <c r="E19" i="11" s="1"/>
  <c r="D20" i="11"/>
  <c r="D19" i="11" s="1"/>
  <c r="F20" i="11" l="1"/>
  <c r="F19" i="11" s="1"/>
  <c r="S32" i="2" l="1"/>
  <c r="R32" i="2"/>
  <c r="E8" i="11"/>
  <c r="S33" i="2" l="1"/>
  <c r="R33" i="2"/>
  <c r="A446" i="9"/>
  <c r="N453" i="9"/>
  <c r="M453" i="9"/>
  <c r="L453" i="9"/>
  <c r="A445" i="9" l="1"/>
  <c r="A176" i="9"/>
  <c r="A149" i="9" l="1"/>
  <c r="A57" i="9"/>
  <c r="A6" i="9"/>
  <c r="E59" i="11" l="1"/>
  <c r="E58" i="11" s="1"/>
  <c r="D59" i="11"/>
  <c r="D58" i="11" s="1"/>
  <c r="E56" i="11"/>
  <c r="E55" i="11" s="1"/>
  <c r="D56" i="11"/>
  <c r="D55" i="11" s="1"/>
  <c r="E53" i="11"/>
  <c r="E52" i="11" s="1"/>
  <c r="D53" i="11"/>
  <c r="D52" i="11" s="1"/>
  <c r="E50" i="11"/>
  <c r="E49" i="11" s="1"/>
  <c r="D50" i="11"/>
  <c r="D49" i="11" s="1"/>
  <c r="E47" i="11"/>
  <c r="E46" i="11" s="1"/>
  <c r="D47" i="11"/>
  <c r="D46" i="11" s="1"/>
  <c r="E44" i="11"/>
  <c r="E43" i="11" s="1"/>
  <c r="D44" i="11"/>
  <c r="D43" i="11" s="1"/>
  <c r="E38" i="11"/>
  <c r="E37" i="11" s="1"/>
  <c r="E35" i="11"/>
  <c r="E34" i="11" s="1"/>
  <c r="E17" i="11"/>
  <c r="E16" i="11" s="1"/>
  <c r="H62" i="11"/>
  <c r="E7" i="11" l="1"/>
  <c r="A444" i="9"/>
  <c r="A443" i="9"/>
  <c r="A442" i="9"/>
  <c r="A441" i="9"/>
  <c r="A440" i="9"/>
  <c r="A439" i="9"/>
  <c r="A438" i="9"/>
  <c r="A437" i="9"/>
  <c r="A436" i="9"/>
  <c r="A435" i="9"/>
  <c r="A434" i="9"/>
  <c r="A433" i="9"/>
  <c r="A432" i="9"/>
  <c r="A431" i="9"/>
  <c r="A430" i="9"/>
  <c r="A429" i="9"/>
  <c r="A428" i="9"/>
  <c r="A427" i="9"/>
  <c r="A426" i="9"/>
  <c r="A425" i="9"/>
  <c r="A424" i="9"/>
  <c r="A423" i="9"/>
  <c r="A422" i="9"/>
  <c r="A421" i="9"/>
  <c r="A420" i="9"/>
  <c r="A419" i="9"/>
  <c r="A418" i="9"/>
  <c r="A417" i="9"/>
  <c r="A416" i="9"/>
  <c r="A415" i="9"/>
  <c r="A414" i="9"/>
  <c r="A413" i="9"/>
  <c r="A412" i="9"/>
  <c r="A411" i="9"/>
  <c r="A410" i="9"/>
  <c r="A409" i="9"/>
  <c r="A408" i="9"/>
  <c r="A407" i="9"/>
  <c r="A406" i="9"/>
  <c r="A405" i="9"/>
  <c r="A404" i="9"/>
  <c r="A403" i="9"/>
  <c r="A402" i="9"/>
  <c r="A401" i="9"/>
  <c r="A400" i="9"/>
  <c r="A399" i="9"/>
  <c r="A398" i="9"/>
  <c r="A397" i="9"/>
  <c r="A396" i="9"/>
  <c r="A395" i="9"/>
  <c r="A394" i="9"/>
  <c r="A393" i="9"/>
  <c r="A392" i="9"/>
  <c r="A391" i="9"/>
  <c r="A390" i="9"/>
  <c r="A389" i="9"/>
  <c r="A388" i="9"/>
  <c r="A387" i="9"/>
  <c r="A386" i="9"/>
  <c r="A385" i="9"/>
  <c r="A384" i="9"/>
  <c r="A383" i="9"/>
  <c r="A382" i="9"/>
  <c r="A381" i="9"/>
  <c r="A380" i="9"/>
  <c r="A379" i="9"/>
  <c r="A378" i="9"/>
  <c r="A377" i="9"/>
  <c r="A376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361" i="9"/>
  <c r="A360" i="9"/>
  <c r="A359" i="9"/>
  <c r="A358" i="9"/>
  <c r="A357" i="9"/>
  <c r="A356" i="9"/>
  <c r="A355" i="9"/>
  <c r="A354" i="9"/>
  <c r="A353" i="9"/>
  <c r="A352" i="9"/>
  <c r="A351" i="9"/>
  <c r="A350" i="9"/>
  <c r="A349" i="9"/>
  <c r="A348" i="9"/>
  <c r="A347" i="9"/>
  <c r="A346" i="9"/>
  <c r="A345" i="9"/>
  <c r="A344" i="9"/>
  <c r="A343" i="9"/>
  <c r="A342" i="9"/>
  <c r="A341" i="9"/>
  <c r="A340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303" i="9"/>
  <c r="A302" i="9"/>
  <c r="A301" i="9"/>
  <c r="A300" i="9"/>
  <c r="A299" i="9"/>
  <c r="A298" i="9"/>
  <c r="A297" i="9"/>
  <c r="A296" i="9"/>
  <c r="A295" i="9"/>
  <c r="A294" i="9"/>
  <c r="A293" i="9"/>
  <c r="A292" i="9"/>
  <c r="A291" i="9"/>
  <c r="A290" i="9"/>
  <c r="A289" i="9"/>
  <c r="A288" i="9"/>
  <c r="A287" i="9"/>
  <c r="A286" i="9"/>
  <c r="A285" i="9"/>
  <c r="A284" i="9"/>
  <c r="A283" i="9"/>
  <c r="A282" i="9"/>
  <c r="A281" i="9"/>
  <c r="A280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258" i="9"/>
  <c r="A257" i="9"/>
  <c r="A256" i="9"/>
  <c r="A255" i="9"/>
  <c r="A254" i="9"/>
  <c r="A253" i="9"/>
  <c r="A252" i="9"/>
  <c r="A251" i="9"/>
  <c r="A250" i="9"/>
  <c r="A249" i="9"/>
  <c r="A248" i="9"/>
  <c r="A247" i="9"/>
  <c r="A246" i="9"/>
  <c r="A245" i="9"/>
  <c r="A244" i="9"/>
  <c r="A243" i="9"/>
  <c r="A242" i="9"/>
  <c r="A241" i="9"/>
  <c r="A240" i="9"/>
  <c r="A239" i="9"/>
  <c r="A238" i="9"/>
  <c r="A237" i="9"/>
  <c r="A236" i="9"/>
  <c r="A235" i="9"/>
  <c r="A234" i="9"/>
  <c r="A233" i="9"/>
  <c r="A232" i="9"/>
  <c r="A231" i="9"/>
  <c r="A230" i="9"/>
  <c r="A229" i="9"/>
  <c r="A228" i="9"/>
  <c r="A227" i="9"/>
  <c r="A226" i="9"/>
  <c r="A225" i="9"/>
  <c r="A224" i="9"/>
  <c r="A223" i="9"/>
  <c r="A222" i="9"/>
  <c r="A221" i="9"/>
  <c r="A220" i="9"/>
  <c r="A219" i="9"/>
  <c r="A218" i="9"/>
  <c r="A217" i="9"/>
  <c r="A216" i="9"/>
  <c r="A215" i="9"/>
  <c r="A214" i="9"/>
  <c r="A213" i="9"/>
  <c r="A212" i="9"/>
  <c r="A211" i="9"/>
  <c r="A210" i="9"/>
  <c r="A209" i="9"/>
  <c r="A208" i="9"/>
  <c r="A207" i="9"/>
  <c r="A206" i="9"/>
  <c r="A205" i="9"/>
  <c r="A204" i="9"/>
  <c r="A203" i="9"/>
  <c r="A202" i="9"/>
  <c r="A201" i="9"/>
  <c r="A200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185" i="9"/>
  <c r="A184" i="9"/>
  <c r="A183" i="9"/>
  <c r="A182" i="9"/>
  <c r="A181" i="9"/>
  <c r="A180" i="9"/>
  <c r="A179" i="9"/>
  <c r="A178" i="9"/>
  <c r="A177" i="9"/>
  <c r="A175" i="9"/>
  <c r="A174" i="9"/>
  <c r="A173" i="9"/>
  <c r="A172" i="9"/>
  <c r="A171" i="9"/>
  <c r="A170" i="9"/>
  <c r="A169" i="9"/>
  <c r="A168" i="9"/>
  <c r="A167" i="9"/>
  <c r="A166" i="9"/>
  <c r="A165" i="9"/>
  <c r="A164" i="9"/>
  <c r="A163" i="9"/>
  <c r="A162" i="9"/>
  <c r="A161" i="9"/>
  <c r="A160" i="9"/>
  <c r="A159" i="9"/>
  <c r="A158" i="9"/>
  <c r="A157" i="9"/>
  <c r="A156" i="9"/>
  <c r="A155" i="9"/>
  <c r="A154" i="9"/>
  <c r="A153" i="9"/>
  <c r="A152" i="9"/>
  <c r="A151" i="9"/>
  <c r="A150" i="9"/>
  <c r="A148" i="9"/>
  <c r="A147" i="9"/>
  <c r="A146" i="9"/>
  <c r="A145" i="9"/>
  <c r="A144" i="9"/>
  <c r="A143" i="9"/>
  <c r="A142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F56" i="11"/>
  <c r="F55" i="11" s="1"/>
  <c r="F50" i="11"/>
  <c r="F49" i="11" s="1"/>
  <c r="D38" i="11"/>
  <c r="D37" i="11" s="1"/>
  <c r="D35" i="11"/>
  <c r="D34" i="11" s="1"/>
  <c r="D29" i="11"/>
  <c r="D28" i="11" s="1"/>
  <c r="D26" i="11"/>
  <c r="D25" i="11" s="1"/>
  <c r="D23" i="11"/>
  <c r="D22" i="11" s="1"/>
  <c r="E14" i="11"/>
  <c r="E13" i="11" s="1"/>
  <c r="D14" i="11"/>
  <c r="D13" i="11" s="1"/>
  <c r="E11" i="11"/>
  <c r="E10" i="11" s="1"/>
  <c r="D11" i="11"/>
  <c r="D10" i="11" s="1"/>
  <c r="D8" i="11"/>
  <c r="D7" i="11" s="1"/>
  <c r="F38" i="11" l="1"/>
  <c r="F37" i="11" s="1"/>
  <c r="G62" i="11"/>
  <c r="E26" i="11"/>
  <c r="E25" i="11" s="1"/>
  <c r="E29" i="11"/>
  <c r="E28" i="11" s="1"/>
  <c r="T32" i="2"/>
  <c r="T33" i="2" s="1"/>
  <c r="E32" i="11"/>
  <c r="E31" i="11" s="1"/>
  <c r="F59" i="11"/>
  <c r="F58" i="11" s="1"/>
  <c r="D32" i="11"/>
  <c r="D31" i="11" s="1"/>
  <c r="D41" i="11"/>
  <c r="D40" i="11" s="1"/>
  <c r="F47" i="11"/>
  <c r="F46" i="11" s="1"/>
  <c r="F44" i="11"/>
  <c r="F43" i="11" s="1"/>
  <c r="F53" i="11"/>
  <c r="F52" i="11" s="1"/>
  <c r="E41" i="11"/>
  <c r="E40" i="11" s="1"/>
  <c r="E23" i="11" l="1"/>
  <c r="E22" i="11" s="1"/>
  <c r="E61" i="11" s="1"/>
  <c r="F35" i="11"/>
  <c r="F34" i="11" s="1"/>
  <c r="F17" i="11"/>
  <c r="F16" i="11" s="1"/>
  <c r="F8" i="11"/>
  <c r="F14" i="11"/>
  <c r="F13" i="11" s="1"/>
  <c r="F11" i="11"/>
  <c r="F10" i="11" s="1"/>
  <c r="G61" i="11"/>
  <c r="I60" i="11"/>
  <c r="F23" i="11" l="1"/>
  <c r="F22" i="11" s="1"/>
  <c r="F32" i="11"/>
  <c r="F31" i="11" s="1"/>
  <c r="F29" i="11"/>
  <c r="F28" i="11" s="1"/>
  <c r="F41" i="11"/>
  <c r="F40" i="11" s="1"/>
  <c r="F26" i="11"/>
  <c r="F25" i="11" s="1"/>
  <c r="F7" i="11"/>
  <c r="F62" i="11" l="1"/>
  <c r="F61" i="11"/>
  <c r="I61" i="11" s="1"/>
  <c r="I62" i="11" s="1"/>
</calcChain>
</file>

<file path=xl/sharedStrings.xml><?xml version="1.0" encoding="utf-8"?>
<sst xmlns="http://schemas.openxmlformats.org/spreadsheetml/2006/main" count="17333" uniqueCount="1439">
  <si>
    <t>85.21</t>
  </si>
  <si>
    <t xml:space="preserve">Часть 1. Сведения об оказываемых государственных услугах </t>
  </si>
  <si>
    <t>Раздел</t>
  </si>
  <si>
    <t>1</t>
  </si>
  <si>
    <t xml:space="preserve">1. Наименование государственной услуги </t>
  </si>
  <si>
    <t>Код по общероссийскому базовому перечню услуг или региональному перечню государственных (муниципальных) услуг и работ</t>
  </si>
  <si>
    <t>ББ29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</si>
  <si>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</si>
  <si>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</si>
  <si>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</si>
  <si>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</t>
  </si>
  <si>
    <t xml:space="preserve">3.1. Показатели, характеризующие качество государственной услуги </t>
  </si>
  <si>
    <t xml:space="preserve">Уникальный номер реестровой записи </t>
  </si>
  <si>
    <t>Показатель, характеризующий содержание государственной услуги
(по справочникам)</t>
  </si>
  <si>
    <t>Показатель, характеризующий условия (формы) оказания государственной услуги
(по справочникам)</t>
  </si>
  <si>
    <t>Показатель качества государственной услуги</t>
  </si>
  <si>
    <t>Значения показателей качества
государственной услуги</t>
  </si>
  <si>
    <t>Допустимые (возможные) отклонения от установленных показателей качества государственной услуги</t>
  </si>
  <si>
    <t>____________
(наименование показателя )</t>
  </si>
  <si>
    <t>наименование показателя</t>
  </si>
  <si>
    <t>единица измерения</t>
  </si>
  <si>
    <t>в процентах</t>
  </si>
  <si>
    <t>в абсолютных показателях</t>
  </si>
  <si>
    <t>наимено-вание</t>
  </si>
  <si>
    <t>код по ОКЕИ</t>
  </si>
  <si>
    <t>(1-й год планового периода)</t>
  </si>
  <si>
    <t>3.2. Показатели, характеризующие объем государственной услуги</t>
  </si>
  <si>
    <t xml:space="preserve">Показатель, характеризующий содержание государственной услуги
(по справочникам)
</t>
  </si>
  <si>
    <t>Показатель объема государственной услуги</t>
  </si>
  <si>
    <t>Значение показателя объема
государственной услуги</t>
  </si>
  <si>
    <t>Допустимые (возможные) отклонения от установленных показателей объема государственной услуги</t>
  </si>
  <si>
    <t>Содержание  услуги 1
(наименование показателя )</t>
  </si>
  <si>
    <t>Содержание  услуги 2
(наименование показателя )</t>
  </si>
  <si>
    <t>Содержание  услуги 3
(наименование показателя )</t>
  </si>
  <si>
    <t>Условия (формы) оказания услуги 1
(наименование показателя)</t>
  </si>
  <si>
    <t>Условия (формы) оказания услуги 2
(наименование показателя)</t>
  </si>
  <si>
    <t>наименование</t>
  </si>
  <si>
    <t>Физические лица за исключением лиц с ОВЗ и инвалидов</t>
  </si>
  <si>
    <t>08.01.08 Мастер отделочных строительных работ</t>
  </si>
  <si>
    <t>Основное общее образование</t>
  </si>
  <si>
    <t>Очная</t>
  </si>
  <si>
    <t>09.01.01 Наладчик аппаратного и программного обеспечения</t>
  </si>
  <si>
    <t>13.01.10 Электромонтер по ремонту и обслуживанию электрооборудования (по отраслям)</t>
  </si>
  <si>
    <t>15.01.05 Сварщик (ручной и частично механизированной сварки (наплавки)</t>
  </si>
  <si>
    <t>15.01.20 Слесарь по контрольно-измерительным приборам и автоматике</t>
  </si>
  <si>
    <t>21.01.01 Оператор нефтяных и газовых скважин</t>
  </si>
  <si>
    <t>23.01.08 Слесарь по ремонту строительных машин</t>
  </si>
  <si>
    <t>23.01.17 Мастер по ремонту и обслуживанию автомобилей</t>
  </si>
  <si>
    <t>43.01.09 Повар, кондитер</t>
  </si>
  <si>
    <t>54.01.20 Графический дизайнер</t>
  </si>
  <si>
    <t>Физические лица с ОВЗ и инвалиды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</si>
  <si>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</si>
  <si>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</si>
  <si>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</si>
  <si>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</si>
  <si>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</si>
  <si>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</si>
  <si>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3</t>
  </si>
  <si>
    <t>4</t>
  </si>
  <si>
    <t>5. Порядок оказания государственной услуги</t>
  </si>
  <si>
    <t>5.1. Нормативные правовые акты, регулирующие порядок оказания государственной услуги</t>
  </si>
  <si>
    <t xml:space="preserve">         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</si>
  <si>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</si>
  <si>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</si>
  <si>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(доводимой) информации</t>
  </si>
  <si>
    <t>Частота обновления информации</t>
  </si>
  <si>
    <t>Информационно-телекоммуникационные сети общего пользования (веб-сайт, веб-портал)</t>
  </si>
  <si>
    <t>Информация об условиях приема и обучения, образцы требуемых документов; нормативные документы</t>
  </si>
  <si>
    <t>не реже 1 раза в год</t>
  </si>
  <si>
    <t>Средства массовой информации</t>
  </si>
  <si>
    <t>Информационные стенды</t>
  </si>
  <si>
    <t>Иные предусмотренные способы информирования</t>
  </si>
  <si>
    <t>2</t>
  </si>
  <si>
    <t>ББ28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</si>
  <si>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</si>
  <si>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38.02.01 Экономика и бухгалтерский учет (по отраслям)</t>
  </si>
  <si>
    <t>852101О.99.0.ББ28СГ44000</t>
  </si>
  <si>
    <t>38.02.04 Коммерция (по отраслям)</t>
  </si>
  <si>
    <t>43.02.13 Технология парикмахерского искусства</t>
  </si>
  <si>
    <t>09.02.01 Компьютерные системы и комплексы</t>
  </si>
  <si>
    <t>09.02.02 Компьютерные сети</t>
  </si>
  <si>
    <t>09.02.06 Сетевое и системное администрирование</t>
  </si>
  <si>
    <t>09.02.07 Информационные системы и программирование</t>
  </si>
  <si>
    <t>13.02.11 Техническая эксплуатация и обслуживание электрического и электромеханического оборудования (по отраслям)</t>
  </si>
  <si>
    <t>15.02.01 Монтаж и техническая эксплуатация промышленного оборудования (по отраслям)</t>
  </si>
  <si>
    <t>46.02.01 Документационное обеспечение управления и архивоведение</t>
  </si>
  <si>
    <t>21.02.01 Разработка и эксплуатация нефтяных и газовых месторождений</t>
  </si>
  <si>
    <t>Среднее общее образование</t>
  </si>
  <si>
    <t>44.02.01 Дошкольное образование</t>
  </si>
  <si>
    <t>23.02.03 Техническое обслуживание и ремонт автомобильного транспорта</t>
  </si>
  <si>
    <t>852101О.99.0.ББ28ШБ84002</t>
  </si>
  <si>
    <t>23.02.07 Техническое обслуживание и ремонт двигателей, систем и агрегатов автомобилей</t>
  </si>
  <si>
    <t>0591</t>
  </si>
  <si>
    <t>Предоставление питания</t>
  </si>
  <si>
    <t>Физические лица</t>
  </si>
  <si>
    <t>ББ65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</si>
  <si>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</si>
  <si>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Физические лица, ранее не имевшие профессии рабочего или должности служащего</t>
  </si>
  <si>
    <t>не указано</t>
  </si>
  <si>
    <t>адаптированная программа</t>
  </si>
  <si>
    <t xml:space="preserve">Часть 3. Прочие сведения о государственном задании </t>
  </si>
  <si>
    <t>прекращение действия лицензии, решение судебных органов, решение учредителя, иные предусмотренные нормативными правовыми актами случаи, повлекшие невозможность оказания государственной услуги (работы) в текущем финансовом году</t>
  </si>
  <si>
    <t>нет</t>
  </si>
  <si>
    <t>Форма контроля</t>
  </si>
  <si>
    <t>Периодичность</t>
  </si>
  <si>
    <t>анализ отчета за квартал, предварительного, годового о выполнении государственного задания</t>
  </si>
  <si>
    <t>по мере поступления отчетности</t>
  </si>
  <si>
    <t>направление запросов о предоставлении информации о выполнении мероприятий в рамках государственного задания</t>
  </si>
  <si>
    <t>по мере необходимости</t>
  </si>
  <si>
    <t>анализ поступающих жалоб заявителей, опросы заявителей по качеству предоставления государственных услуг</t>
  </si>
  <si>
    <t>проведение проверок по выполнению государственного задания</t>
  </si>
  <si>
    <t>4. Требования к отчетности о выполнении государственного задания</t>
  </si>
  <si>
    <t>аналитический отчет по каждой услуге, работе</t>
  </si>
  <si>
    <t>4.1. Периодичность представления отчетов о выполнении государственного задания</t>
  </si>
  <si>
    <t>4.2. Сроки представления отчетов о выполнении государственного задания</t>
  </si>
  <si>
    <t>4.2.1 Сроки представления  предварительного  отчета  о  выполнении государственного задания</t>
  </si>
  <si>
    <t>4.3. Иные требования к отчетности о выполнении государственного задания</t>
  </si>
  <si>
    <t>В пунктах 3.1 и 3.2 отчета в графе  "Допустимое (возможное) отклонение" указывается значение в абсолютных показателях</t>
  </si>
  <si>
    <t>5. Иные показатели, связанные с выполнением государственного задания</t>
  </si>
  <si>
    <t>Наименование государственной услуги, работы, описание работы</t>
  </si>
  <si>
    <t>Уникальный номер реестровой записи</t>
  </si>
  <si>
    <t>Показатель объема государственной услуги, работы</t>
  </si>
  <si>
    <t xml:space="preserve">1 квартал </t>
  </si>
  <si>
    <t>1 полугодие</t>
  </si>
  <si>
    <t>9 месяцев</t>
  </si>
  <si>
    <t>12 месяцев</t>
  </si>
  <si>
    <t>Наименование государственной услуги (работы)</t>
  </si>
  <si>
    <t>0704</t>
  </si>
  <si>
    <t>человек</t>
  </si>
  <si>
    <t>число обучающихся</t>
  </si>
  <si>
    <t>Итого</t>
  </si>
  <si>
    <t>Ведомственный перечень услуг (работ) - Департамент образования и молодежной политики Ханты-Мансийского автономного округа – Югры</t>
  </si>
  <si>
    <t>Дата формирования:</t>
  </si>
  <si>
    <t>13.12.2019</t>
  </si>
  <si>
    <t>№ п./п.</t>
  </si>
  <si>
    <t>ГРБС</t>
  </si>
  <si>
    <t>Уровень перечня</t>
  </si>
  <si>
    <t>Вид деятельности</t>
  </si>
  <si>
    <t>Реестровый номер</t>
  </si>
  <si>
    <t>Услуга (работа)</t>
  </si>
  <si>
    <t>Содержание  услуги (работы) 1</t>
  </si>
  <si>
    <t>Содержание  услуги (работы) 2</t>
  </si>
  <si>
    <t>Содержание  услуги (работы) 3</t>
  </si>
  <si>
    <t xml:space="preserve">Условия (формы) оказания услуги (работы) 1 </t>
  </si>
  <si>
    <t xml:space="preserve">Условия (формы) оказания услуги (работы) 2 </t>
  </si>
  <si>
    <t>Основа оказания</t>
  </si>
  <si>
    <t xml:space="preserve">Категории потребителей услуги (работы) </t>
  </si>
  <si>
    <t>Код ОКВЭД услуги</t>
  </si>
  <si>
    <t>Код ОКПД</t>
  </si>
  <si>
    <t>Показатели объема</t>
  </si>
  <si>
    <t>Показатели качества</t>
  </si>
  <si>
    <t>Виды учреждений</t>
  </si>
  <si>
    <t>Виды ППО</t>
  </si>
  <si>
    <t>Виды полномочий</t>
  </si>
  <si>
    <t>Перечень ППО</t>
  </si>
  <si>
    <t>НПА (общероссийские)</t>
  </si>
  <si>
    <t>НПА субъекта</t>
  </si>
  <si>
    <t>НПА МО</t>
  </si>
  <si>
    <t>Типы учреждений</t>
  </si>
  <si>
    <t>Поставщики услуги/работы</t>
  </si>
  <si>
    <t>Иные характеристики</t>
  </si>
  <si>
    <t>Включена в Федеральный реестр государственных услуг, реестры государственных услуг субъектов РФ, реестры муниципальных услуг в соответствии с 210 ФЗ</t>
  </si>
  <si>
    <t>Включена в перечень услуг, которые являются необходимыми и обязательными для предоставления государственных и муниципальных услуг, утвержденный в 210 ФЗ</t>
  </si>
  <si>
    <t>Ограничения</t>
  </si>
  <si>
    <t>Действует с</t>
  </si>
  <si>
    <t>Действует по</t>
  </si>
  <si>
    <t>Код</t>
  </si>
  <si>
    <t>Наименование</t>
  </si>
  <si>
    <t>Вид</t>
  </si>
  <si>
    <t>230</t>
  </si>
  <si>
    <t>Департамент образования и молодежной политики Ханты-Мансийского автономного округа - Югры</t>
  </si>
  <si>
    <t>Региональный</t>
  </si>
  <si>
    <t>10</t>
  </si>
  <si>
    <t>Молодежная политика</t>
  </si>
  <si>
    <t>932919.Р.86.1.06090002002</t>
  </si>
  <si>
    <t>932919.Р.83.1.06090001000</t>
  </si>
  <si>
    <t>0609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</si>
  <si>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</si>
  <si>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Работа</t>
  </si>
  <si>
    <t>Бесплатная</t>
  </si>
  <si>
    <t>Физические лица*</t>
  </si>
  <si>
    <t>93.29.9</t>
  </si>
  <si>
    <t>9312;
932929000;
932919000;
8541;
8411;
9329;
9499</t>
  </si>
  <si>
    <t xml:space="preserve">00873 - Количество мероприятий (Единица);
</t>
  </si>
  <si>
    <t xml:space="preserve">01397 - Доля молодых людей в возрасте 14-30 лет, участвующих в инновационной, предпринимательской, добровольческой  деятельности, вовлеченных в реализуемые проекты и программы в сфере поддержки талантливой молодежи (Процент);
01395 - Количество подростков и молодежи, охваченных  мероприятиями (Человек);
</t>
  </si>
  <si>
    <t/>
  </si>
  <si>
    <t xml:space="preserve">Городской округ;
Муниципальный район;
Субъект Российской Федерации;
</t>
  </si>
  <si>
    <t xml:space="preserve">Закон Дума Ханты-Мансийского автономного округа-Югры 27-оз от 30.04.2011 О реализации государственной молодежной политики в Ханты-Мансийском автономном округе - Югре  (статья 8, пункт 2);
</t>
  </si>
  <si>
    <t xml:space="preserve">Приказ Департамент образования и молодежной политики администрации города Лангепас 452 от 12.12.2017 Об утверждении услуг, выполняемых подведомственными учреждениями департамента образования и молодежной политики администрации города Лангепас ;
Постановление Администрация Советского района  6/НПА от 09.01.2018 О наделении полномочиями муниципальных учреждений Советского района по оказанию  муниципальных услуг (выполнению работ) ;
Постановление Администрация города Ханты-Мансийска  960 от 08.09.2016 Об утверждении стандартов качества выполнения муниципальных работ в сфере молодежной политики ;
Постановление Администрация города Урай 130 от 26.01.2018 Об утверждении Положения об организации и осуществлении мероприятий по работе с детьми и молодежью в городе Урай ;
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Приказ Управление образования и молодежной политики Администрации Октябрьского района 975-од от 13.12.2018 О утверждении перечня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 и работ, оказываемых и выполняемых государственными (муниципальными) учреждениями Октябрьского района ;
Постановление Администрация города Сургут 1402 от 26.02.2016 Об утверждении стандартов качества муниципальных работ в сфере "Молодежная политика" ;
Приказ Управление Физической культуры, спорта и молодежной политики Администрации города Ханты-Мансийска  83 от 07.12.2017 Об оказании муниципальной услуги, выполнении муниципальных работ в сфере молодежной политики ;
Постановление Администрация города Нижневартовска 1072 от 19.09.2011 Об утверждении отдельных стандартов качества выполнения муниципальных услуг, оказываемых муниципальным автономным учреждением города Нижневартовска «Молодежный центр» ;
</t>
  </si>
  <si>
    <t xml:space="preserve">3 - Автономные учреждения;
2 - Бюджетные учреждения;
1 - Казенные учреждения;
</t>
  </si>
  <si>
    <t xml:space="preserve">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</t>
  </si>
  <si>
    <t>Нет</t>
  </si>
  <si>
    <t>01.01.2022</t>
  </si>
  <si>
    <t>31.12.2099</t>
  </si>
  <si>
    <t>932919.Р.86.1.06150001002</t>
  </si>
  <si>
    <t>932919.Р.83.1.06150001000</t>
  </si>
  <si>
    <t>0615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</si>
  <si>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</si>
  <si>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93.29.9;
92.34.3;
75.13</t>
  </si>
  <si>
    <t>8411;
7810;
8541;
932919000;
932929000</t>
  </si>
  <si>
    <t xml:space="preserve">01115 - Число человеко-дней пребывания (Человеко-день);
00901 - Число детей (Человек);
01005 - Количество участников мероприятий (Человек);
01116 - Число человеко-часов пребывания (Человеко-час);
00873 - Количество мероприятий (Единица);
</t>
  </si>
  <si>
    <t xml:space="preserve">01396 - Количество молодых людей, вовлеченных в мероприятия социально – консультативной направленности (Человек);
01387 - Отсутствие обоснованных жалоб на качество оказания услуги (Процент);
01395 - Количество подростков и молодежи, охваченных  мероприятиями (Человек);
01394 - Доля молодых людей в возрасте от 14 до 30 лет, вовлеченных в реализуемые проекты и программы в сфере поддержки талантливой молодежи, участвующих в научно-исследовательских, социальных проектах (Процент);
</t>
  </si>
  <si>
    <t xml:space="preserve">Субъект Российской Федерации;
Муниципальный район;
Городской округ;
</t>
  </si>
  <si>
    <t xml:space="preserve">Закон Дума Ханты-Мансийского автономного округа-Югры 27-оз от 30.04.2011 О реализации государственной молодежной политики в Ханты-Мансийском автономном округе - Югре  (статья 12, 11, пункт 1, 6);
</t>
  </si>
  <si>
    <t xml:space="preserve">Постановление Администрация города Мегиона 1698 от 02.07.2015 Об утверждении административного регламента по предоставлению муниципальной услуги «Организация отдыха детей в каникулярное время в части предоставления детям, проживающим в Ханты-Мансийском автономном округе – Югре, путёвок в организации, обеспечивающие отдых и оздоровление детей ;
Постановление Администрация Советского района  6/НПА от 09.01.2018 О наделении полномочиями муниципальных учреждений Советского района по оказанию  муниципальных услуг (выполнению работ) ;
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Постановление Администрация города Югорска 1846 от 28.10.2009 О создании муниципального автономного учреждения  "Молодежная биржа труда "Гелиос" ;
Постановление Администрация города Урай 130 от 26.01.2018 Об утверждении Положения об организации и осуществлении мероприятий по работе с детьми и молодежью в городе Урай ;
Приказ Управление образования и молодежной политики Администрации Октябрьского района 975-од от 13.12.2018 О утверждении перечня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 и работ, оказываемых и выполняемых государственными (муниципальными) учреждениями Октябрьского района ;
Приказ Департамент образования Администрации города Ханты-Мансийска 10 от 12.01.2017 Об организации работы по организации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молодежи, и организации досуга детей, подростков и молодежи ;
Постановление Администрация города Сургут 1402 от 26.02.2016 Об утверждении стандартов качества муниципальных работ в сфере "Молодежная политика" ;
Постановление Администрация города Нижневартовска 1072 от 19.09.2011 Об утверждении отдельных стандартов качества выполнения муниципальных услуг, оказываемых муниципальным автономным учреждением города Нижневартовска «Молодежный центр» ;
</t>
  </si>
  <si>
    <t xml:space="preserve">1 - Казенные учреждения;
2 - Бюджетные учреждения;
3 - Автономные учреждения;
</t>
  </si>
  <si>
    <t xml:space="preserve">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</t>
  </si>
  <si>
    <t>01.01.2018</t>
  </si>
  <si>
    <t>932920.Р.86.1.05040001001</t>
  </si>
  <si>
    <t>0504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</si>
  <si>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</si>
  <si>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75.13;
92.34.3;
93.29.9</t>
  </si>
  <si>
    <t>8411;
93292;
932929000</t>
  </si>
  <si>
    <t xml:space="preserve">00873 - Количество мероприятий (Единица);
01116 - Число человеко-часов пребывания (Человеко-час);
01115 - Число человеко-дней пребывания (Человеко-день);
01005 - Количество участников мероприятий (Человек);
00901 - Число детей (Человек);
</t>
  </si>
  <si>
    <t xml:space="preserve">01387 - Отсутствие обоснованных жалоб на качество оказания услуги (Процент);
01395 - Количество подростков и молодежи, охваченных  мероприятиями (Человек);
01128 - Доля допризывной молодежи, состоящей в патриотических клубах, центрах, учреждениях и вовлеченных в мероприятия патриотической направленности (Процент);
01388 - Отсутствие случаев травматизма и несчастных случаев при организации и проведении мероприятий (Процент);
</t>
  </si>
  <si>
    <t xml:space="preserve">Городское поселение;
Городской округ;
Сельское поселение;
Муниципальный район;
Субъект Российской Федерации;
</t>
  </si>
  <si>
    <t xml:space="preserve">Закон Дума Ханты-Мансийского автономного округа-Югры 27-оз от 30.04.2011 О реализации государственной молодежной политики в Ханты-Мансийском автономном округе - Югре  (статья 14, пункт 5);
</t>
  </si>
  <si>
    <t xml:space="preserve">Постановление Администрация города Югорска 1846 от 28.10.2009 О создании муниципального автономного учреждения  "Молодежная биржа труда "Гелиос" ;
Распоряжение Администрации Кондинского район 733-р от 11.12.2017 О наделении муниципального автономного учреждения «Районный цент молодежных Инициатив «Ориентир»» отдельными полномочиями ;
Приказ Администрация Октябрьского района 2-од от 09.01.2018 Об утверждении перечня муниципальных услуг и работ, оказываемых и выполняемых учреждениями, подведомственных отделу культуры и туризма администрации Октябрьского района ;
Постановление Администрация города Мегиона 1698 от 02.07.2015 Об утверждении административного регламента по предоставлению муниципальной услуги «Организация отдыха детей в каникулярное время в части предоставления детям, проживающим в Ханты-Мансийском автономном округе – Югре, путёвок в организации, обеспечивающие отдых и оздоровление детей ;
Постановление Администрация города Ханты-Мансийска  960 от 08.09.2016 Об утверждении стандартов качества выполнения муниципальных работ в сфере молодежной политики ;
Постановление Администрация Советского района  6/НПА от 09.01.2018 О наделении полномочиями муниципальных учреждений Советского района по оказанию  муниципальных услуг (выполнению работ) ;
Постановление Администрация города Урай 130 от 26.01.2018 Об утверждении Положения об организации и осуществлении мероприятий по работе с детьми и молодежью в городе Урай ;
Приказ Департамент образования и молодежной политики администрации города Лангепас 452 от 12.12.2017 Об утверждении услуг, выполняемых подведомственными учреждениями департамента образования и молодежной политики администрации города Лангепас ;
Приказ Управление Физической культуры, спорта и молодежной политики Администрации города Ханты-Мансийска  83 от 07.12.2017 Об оказании муниципальной услуги, выполнении муниципальных работ в сфере молодежной политики ;
Постановление Администрация города Сургут 1402 от 26.02.2016 Об утверждении стандартов качества муниципальных работ в сфере "Молодежная политика" ;
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Постановление Администрация сельского поселения Горноправдинска Ханты-Мансийского района 212 от 29.11.2011 Об утверждении Реестра муниципальных услуг сельского поселения Горноправдинск ;
Постановление  Администрация городского поселения Зеленоборск Советского района 204 от 06.12.2017 О наделении полномочиями муниципального бюджетного учреждения городского поселения Зеленоборск по оказанию муниципальных услуг (выполнению работ) ;
Приказ Комитет по физической культуре, спорту, туризму и молодежной политике Администрации города Нягани 130 от 08.12.2017 Об утверждении перечня муниципальных услуг (работ), оказываемых (выполняемых) муниципальными учреждениями, находящихся в ведомственной принадлежности Комитета по физической культуре, спорту, туризму и молодежной политике Администрации города Нягани, включаемым в региональный перечень ИС «Региональный электронный бюджет» ;
</t>
  </si>
  <si>
    <t>932920.Р.86.1.05040001002</t>
  </si>
  <si>
    <t>932920.Р.83.1.05040001000</t>
  </si>
  <si>
    <t>932929000;
93292;
8411</t>
  </si>
  <si>
    <t xml:space="preserve">00901 - Число детей (Человек);
01005 - Количество участников мероприятий (Человек);
01115 - Число человеко-дней пребывания (Человеко-день);
01116 - Число человеко-часов пребывания (Человеко-час);
00873 - Количество мероприятий (Единица);
</t>
  </si>
  <si>
    <t xml:space="preserve">01388 - Отсутствие случаев травматизма и несчастных случаев при организации и проведении мероприятий (Процент);
01395 - Количество подростков и молодежи, охваченных  мероприятиями (Человек);
01128 - Доля допризывной молодежи, состоящей в патриотических клубах, центрах, учреждениях и вовлеченных в мероприятия патриотической направленности (Процент);
01387 - Отсутствие обоснованных жалоб на качество оказания услуги (Процент);
</t>
  </si>
  <si>
    <t xml:space="preserve">Субъект Российской Федерации;
Муниципальный район;
Городской округ;
Городское поселение;
Сельское поселение;
</t>
  </si>
  <si>
    <t xml:space="preserve">Приказ Комитет по физической культуре, спорту, туризму и молодежной политике Администрации города Нягани 130 от 08.12.2017 Об утверждении перечня муниципальных услуг (работ), оказываемых (выполняемых) муниципальными учреждениями, находящихся в ведомственной принадлежности Комитета по физической культуре, спорту, туризму и молодежной политике Администрации города Нягани, включаемым в региональный перечень ИС «Региональный электронный бюджет» ;
Постановление  Администрация городского поселения Зеленоборск Советского района 204 от 06.12.2017 О наделении полномочиями муниципального бюджетного учреждения городского поселения Зеленоборск по оказанию муниципальных услуг (выполнению работ) ;
Постановление Администрация сельского поселения Горноправдинска Ханты-Мансийского района 212 от 29.11.2011 Об утверждении Реестра муниципальных услуг сельского поселения Горноправдинск ;
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Постановление Администрация города Сургут 1402 от 26.02.2016 Об утверждении стандартов качества муниципальных работ в сфере "Молодежная политика" ;
Постановление Администрация города Ханты-Мансийска  960 от 08.09.2016 Об утверждении стандартов качества выполнения муниципальных работ в сфере молодежной политики ;
Приказ Управление Физической культуры, спорта и молодежной политики Администрации города Ханты-Мансийска  83 от 07.12.2017 Об оказании муниципальной услуги, выполнении муниципальных работ в сфере молодежной политики ;
Приказ Департамент образования и молодежной политики администрации города Лангепас 452 от 12.12.2017 Об утверждении услуг, выполняемых подведомственными учреждениями департамента образования и молодежной политики администрации города Лангепас ;
Постановление Администрация города Урай 130 от 26.01.2018 Об утверждении Положения об организации и осуществлении мероприятий по работе с детьми и молодежью в городе Урай ;
Постановление Администрация Советского района  6/НПА от 09.01.2018 О наделении полномочиями муниципальных учреждений Советского района по оказанию  муниципальных услуг (выполнению работ) ;
Постановление Администрация города Мегиона 1698 от 02.07.2015 Об утверждении административного регламента по предоставлению муниципальной услуги «Организация отдыха детей в каникулярное время в части предоставления детям, проживающим в Ханты-Мансийском автономном округе – Югре, путёвок в организации, обеспечивающие отдых и оздоровление детей ;
Приказ Администрация Октябрьского района 2-од от 09.01.2018 Об утверждении перечня муниципальных услуг и работ, оказываемых и выполняемых учреждениями, подведомственных отделу культуры и туризма администрации Октябрьского района ;
Распоряжение Администрации Кондинского район 733-р от 11.12.2017 О наделении муниципального автономного учреждения «Районный цент молодежных Инициатив «Ориентир»» отдельными полномочиями ;
Постановление Администрация города Югорска 1846 от 28.10.2009 О создании муниципального автономного учреждения  "Молодежная биржа труда "Гелиос" ;
</t>
  </si>
  <si>
    <t>01.01.2019</t>
  </si>
  <si>
    <t>Общероссийский</t>
  </si>
  <si>
    <t xml:space="preserve">Молодежная политика </t>
  </si>
  <si>
    <t>920700О.99.0.АЗ22АА02001</t>
  </si>
  <si>
    <t>АЗ22</t>
  </si>
  <si>
    <t>Организация отдыха детей и молодежи</t>
  </si>
  <si>
    <t>Услуга</t>
  </si>
  <si>
    <t>с круглогодичным круглосуточным пребыванием</t>
  </si>
  <si>
    <t>55.21;
55.20;
93.29.9;
93.29</t>
  </si>
  <si>
    <t>92.72.12;
92.7</t>
  </si>
  <si>
    <t xml:space="preserve">003 - Число человеко-часов пребывания (Человеко-час);
005 - Число человеко-дней пребывания (Человеко-день);
004 - Количество человек (Человек);
</t>
  </si>
  <si>
    <t xml:space="preserve">Муниципальное образование;
субъект Российской Федерации;
Российская Федерация;
</t>
  </si>
  <si>
    <t xml:space="preserve">Федеральный закон Государственная Дума РФ от 06.10.2003 № 131-ФЗ Об общих принципах организации местного самоуправления в Российской Федерации;
Федеральный 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</si>
  <si>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 xml:space="preserve">8601035637/860101001 - D0146 - АВТОНОМНОЕ УЧРЕЖДЕНИЕ ХАНТЫ-МАНСИЙСКОГО АВТОНОМНОГО ОКРУГА - ЮГРЫ "РЕГИОНАЛЬНЫЙ МОЛОДЕЖНЫЙ ЦЕНТР";
</t>
  </si>
  <si>
    <t>02.10.2015</t>
  </si>
  <si>
    <t>11</t>
  </si>
  <si>
    <t>Образование и наука</t>
  </si>
  <si>
    <t>562900.Р.86.0.05910001002</t>
  </si>
  <si>
    <t>562900.Р.83.0.05910001000</t>
  </si>
  <si>
    <t>Профессиональная образовательная организация, образовательная организация высшего образования</t>
  </si>
  <si>
    <t>5629</t>
  </si>
  <si>
    <t xml:space="preserve">00973 - Число обучающихся (Человек);
</t>
  </si>
  <si>
    <t xml:space="preserve">Субъект Российской Федерации;
</t>
  </si>
  <si>
    <t xml:space="preserve">Закон Дума Ханты-Мансийского автономного округа – Югры 4-оз от 31.01.2016 О регулировании отдельных отношений в сфере организации обеспечения питанием обучающихся в государственных образовательных организациях, частных профессиональных образовательных организациях, муниципальных общеобразовательных организациях, частных общеобразовательных организациях, расположенных в Ханты-Мансийском автономном округе – Югре  (статья 2, пункт 1.1, 2, 3);
</t>
  </si>
  <si>
    <t xml:space="preserve">2 - Бюджетные учреждения;
3 - Автономные учреждения;
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</si>
  <si>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8602200001/860201001 - 00023 - БЮДЖЕТНОЕ УЧРЕЖДЕНИЕ ВЫСШЕГО ОБРАЗОВАНИЯ ХАНТЫ-МАНСИЙСКОГО АВТОНОМНОГО ОКРУГА - ЮГРЫ "СУРГУТСКИЙ ГОСУДАРСТВЕННЫЙ УНИВЕРСИТЕТ";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8602020217/860201001 - 04018 - БЮДЖЕТНОЕ УЧРЕЖДЕНИЕ ПРОФЕССИОНАЛЬНОГО ОБРАЗОВАНИЯ ХАНТЫ-МАНСИЙСКОГО АВТОНОМНОГО ОКРУГА - ЮГРЫ "СУРГУТСКИЙ МЕДИЦИНСКИЙ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</si>
  <si>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720000.Р.86.1.05090002002</t>
  </si>
  <si>
    <t>720000.Р.83.1.05090001000</t>
  </si>
  <si>
    <t>0509</t>
  </si>
  <si>
    <t>Проведение прикладных научных исследований</t>
  </si>
  <si>
    <t>В интересах общества*</t>
  </si>
  <si>
    <t>72</t>
  </si>
  <si>
    <t xml:space="preserve">00867 - Количество научно-исследовательских работ (Единица);
</t>
  </si>
  <si>
    <t xml:space="preserve">01065 - Количество публикаций в журналах, индексируемых в российских и международных информационно аналитических системах научного цитирования (Российский индекс научного цитирования, Google Scholar, European Reference Index for the Humanities и др.) (Единица);
</t>
  </si>
  <si>
    <t xml:space="preserve">Закон Дума Ханты-Мансийского автономного округа - Югры 86-оз от 26.06.2012 О регулировании отдельных вопросов в сфере охраны здоровья граждан в Ханты-Мансийском автономном окрге - Югре ;
Закон Дума Ханты-Мансийского автономного округа-Югры 147-оз от 26.12.2005 Об участии Ханты-Мансийского автономного округа - Югры в реализации на его территории государственной научно-технической политики  (статья 3, пункт 1, подпункт 2);
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</si>
  <si>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8601026336/860101001 - 04532 - БЮДЖЕТНОЕ УЧРЕЖДЕНИЕ ХАНТЫ-МАНСИЙСКОГО АВТОНОМНОГО ОКРУГА - ЮГРЫ "ОБСКО-УГОРСКИЙ ИНСТИТУТ ПРИКЛАДНЫХ ИССЛЕДОВАНИЙ И РАЗРАБОТОК";
</t>
  </si>
  <si>
    <t>720000.Р.86.1.05580150001</t>
  </si>
  <si>
    <t>720000.Р.83.1.05580001000</t>
  </si>
  <si>
    <t>0558</t>
  </si>
  <si>
    <t>Научно-методическое обеспечение</t>
  </si>
  <si>
    <t>Научное (в том числе научно-правовое обеспечение, экспертиза проектов нормативных правовых актов, подготовка аналитических материалов, заключений, справок), организационно-техническое и учебно-методическое обеспечение</t>
  </si>
  <si>
    <t>Органы государственной власти*;
В интересах общества*</t>
  </si>
  <si>
    <t xml:space="preserve">01174 - Количество разработанных аналитических материалов, заключений, справок (Единица);
01069 - Количество отчетов (Единица);
00874 - Количество экспертных заключений (Единица);
00873 - Количество мероприятий (Единица);
</t>
  </si>
  <si>
    <t xml:space="preserve">Закон Дума Ханты-Мансийского автономного округа - Югры 68-оз от 10.07.2013 Об образовании в Ханты-Мансийском автономном округе - Югре  (статья 3, пункт 2, подпункт 2, 3);
</t>
  </si>
  <si>
    <t xml:space="preserve">3 - Автономные учреждения;
2 - Бюджетные учреждения;
</t>
  </si>
  <si>
    <t xml:space="preserve">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</t>
  </si>
  <si>
    <t>30.12.2999</t>
  </si>
  <si>
    <t>841100.Р.86.1.07010203002</t>
  </si>
  <si>
    <t>841100.Р.83.1.07010001000</t>
  </si>
  <si>
    <t>0701</t>
  </si>
  <si>
    <t>Информационно-технологическое обеспечение управления системой образования</t>
  </si>
  <si>
    <t>Органы государственной власти*;
Органы местного самоуправления*;
Юридические лица*;
Физические лица*</t>
  </si>
  <si>
    <t>8411</t>
  </si>
  <si>
    <t xml:space="preserve">00924 - Количество обращений (Единица);
01186 - Количество составленных отчетов (Штука);
00873 - Количество мероприятий (Единица);
00875 - Количество разработанных документов (Единица);
</t>
  </si>
  <si>
    <t xml:space="preserve">01480 - Количество сбоев в работе  (Штука);
</t>
  </si>
  <si>
    <t xml:space="preserve">Городской округ;
Субъект Российской Федерации;
</t>
  </si>
  <si>
    <t xml:space="preserve">Закон Дума Ханты-Мансийского автономного округа - Югры 68-оз от 10.07.2013 Об образовании в Ханты-Мансийском автономном округе - Югре  (статья 3, пункт 2, подпункт 2, 2.5);
</t>
  </si>
  <si>
    <t xml:space="preserve">Приказ Управление образования Администрации города Урай 630 от 18.12.2017 О научно-методическом и информационно-технологическом обеспечении управления системой образования ;
</t>
  </si>
  <si>
    <t xml:space="preserve">3 - Автономные учреждения;
</t>
  </si>
  <si>
    <t xml:space="preserve">8601035637/860101001 - D0146 - АВТОНОМНОЕ УЧРЕЖДЕНИЕ ХАНТЫ-МАНСИЙСКОГО АВТОНОМНОГО ОКРУГА - ЮГРЫ "РЕГИОНАЛЬНЫЙ МОЛОДЕЖНЫЙ ЦЕНТР";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</si>
  <si>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01.01.2021</t>
  </si>
  <si>
    <t>850000.Р.86.1.05510002002</t>
  </si>
  <si>
    <t>850000.Р.83.1.05510001000</t>
  </si>
  <si>
    <t>0551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</si>
  <si>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</si>
  <si>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85</t>
  </si>
  <si>
    <t>854199000;
85</t>
  </si>
  <si>
    <t xml:space="preserve">01005 - Количество участников мероприятий (Человек);
00873 - Количество мероприятий (Единица);
</t>
  </si>
  <si>
    <t xml:space="preserve">01499 - Количество жалоб по итогам организации и проведения мероприятий (Процент);
01485 - Количество участников муниципальных, региональных, всероссийских, международных конкурсов, олимпиад, мероприятий (Человек);
01229 - Доля участников мероприятий, занявших призовые места (Процент);
01208 - Удовлетворенность потребителей качеством предоставляемых услуг (Процент);
</t>
  </si>
  <si>
    <t xml:space="preserve">Закон Дума Ханты-Мансийского автономного округа - Югры 68-оз от 10.07.2013 Об образовании в Ханты-Мансийском автономном округе - Югре  (статья 9, пункт 2);
</t>
  </si>
  <si>
    <t xml:space="preserve">Постановление Администрация Нефтеюганского района 2325-па от 12.12.2017 Об утверждении перечня муниципальных услуг и работ,  оказываемых и выполняемых муниципальными учреждениями  Нефтеюганского района, для включения в региональный перечень  государственных (муниципальных) услуг и работ ;
Постановление Администрация города Сургута 925 от 11.02.2016 Об утверждении стандарта качества муниципальных услуг (работ) в сфере образования, оказываемых (выполняемых) муниципальными образовательными учреждениями, подведомственными департаменту образования Администрации города ;
Приказ Управление образования и молодежной политики Администрации Октябрьского района 975-од от 13.12.2018 О утверждении перечня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 и работ, оказываемых и выполняемых государственными (муниципальными) учреждениями Октябрьского района ;
</t>
  </si>
  <si>
    <t xml:space="preserve">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8602020217/860201001 - 04018 - БЮДЖЕТНОЕ УЧРЕЖДЕНИЕ ПРОФЕССИОНАЛЬНОГО ОБРАЗОВАНИЯ ХАНТЫ-МАНСИЙСКОГО АВТОНОМНОГО ОКРУГА - ЮГРЫ "СУРГУТСКИЙ МЕДИЦИНСКИЙ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</t>
  </si>
  <si>
    <t>850000.Р.86.1.07040209001</t>
  </si>
  <si>
    <t>Методическое обеспечение образовательной деятельности</t>
  </si>
  <si>
    <t xml:space="preserve">01187 - Количество разработанных отчетов (Штука);
01178 - Количество мероприятий  (Штука);
00875 - Количество разработанных документов (Единица);
</t>
  </si>
  <si>
    <t xml:space="preserve">Постановление Администрация Белоярского района 872 от 22.08.2016 Об утверждении стандартов качества муниципальных услуг в сфере образования Белоярского района муниципальными учреждениями Белоярского района, подведомственными Комитету по образованию администрации Белоярского района ;
Постановление Администрация города Сургута 925 от 11.02.2016 Об утверждении стандарта качества муниципальных услуг (работ) в сфере образования, оказываемых (выполняемых) муниципальными образовательными учреждениями, подведомственными департаменту образования Администрации города ;
Постановление Администрация Березовского района 665 от 28.05.2015 Об утверждении административного регламента предоставления муниципальной услуги "Предоставление информации об организации общедоступного бесплатного дошкольного, начального общего, среднего общего образования, а также дополнительного  образования в образовательных организациях расположенных на территории Березовского района" ;
</t>
  </si>
  <si>
    <t xml:space="preserve">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8601035637/860101001 - D0146 - АВТОНОМНОЕ УЧРЕЖДЕНИЕ ХАНТЫ-МАНСИЙСКОГО АВТОНОМНОГО ОКРУГА - ЮГРЫ "РЕГИОНАЛЬНЫЙ МОЛОДЕЖНЫЙ ЦЕНТР";
8602200001/860201001 - 00023 - БЮДЖЕТНОЕ УЧРЕЖДЕНИЕ ВЫСШЕГО ОБРАЗОВАНИЯ ХАНТЫ-МАНСИЙСКОГО АВТОНОМНОГО ОКРУГА - ЮГРЫ "СУРГУТСКИЙ ГОСУДАРСТВЕННЫЙ УНИВЕРСИТЕТ";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</si>
  <si>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31.12.2017</t>
  </si>
  <si>
    <t>850000.Р.86.1.07040209002</t>
  </si>
  <si>
    <t>850000.Р.83.1.07040001000</t>
  </si>
  <si>
    <t xml:space="preserve">00875 - Количество разработанных документов (Единица);
01178 - Количество мероприятий  (Штука);
01187 - Количество разработанных отчетов (Штука);
</t>
  </si>
  <si>
    <t xml:space="preserve">Постановление Администрация Березовского района 665 от 28.05.2015 Об утверждении административного регламента предоставления муниципальной услуги "Предоставление информации об организации общедоступного бесплатного дошкольного, начального общего, среднего общего образования, а также дополнительного  образования в образовательных организациях расположенных на территории Березовского района" ;
Постановление Администрация города Сургута 925 от 11.02.2016 Об утверждении стандарта качества муниципальных услуг (работ) в сфере образования, оказываемых (выполняемых) муниципальными образовательными учреждениями, подведомственными департаменту образования Администрации города ;
Постановление Администрация Белоярского района 872 от 22.08.2016 Об утверждении стандартов качества муниципальных услуг в сфере образования Белоярского района муниципальными учреждениями Белоярского района, подведомственными Комитету по образованию администрации Белоярского района ;
</t>
  </si>
  <si>
    <t xml:space="preserve">8601035637/860101001 - D0146 - АВТОНОМНОЕ УЧРЕЖДЕНИЕ ХАНТЫ-МАНСИЙСКОГО АВТОНОМНОГО ОКРУГА - ЮГРЫ "РЕГИОНАЛЬНЫЙ МОЛОДЕЖНЫЙ ЦЕНТР";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</si>
  <si>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850000.Р.86.1.07050210001</t>
  </si>
  <si>
    <t>850000.Р.83.1.07050001000</t>
  </si>
  <si>
    <t>0705</t>
  </si>
  <si>
    <t>Оценка качества образования</t>
  </si>
  <si>
    <t>Юридические лица*</t>
  </si>
  <si>
    <t xml:space="preserve">01187 - Количество разработанных отчетов (Штука);
01178 - Количество мероприятий  (Штука);
00874 - Количество экспертных заключений (Единица);
00875 - Количество разработанных документов (Единица);
</t>
  </si>
  <si>
    <t xml:space="preserve">Постановление Администрация города Сургута 925 от 11.02.2016 Об утверждении стандарта качества муниципальных услуг (работ) в сфере образования, оказываемых (выполняемых) муниципальными образовательными учреждениями, подведомственными департаменту образования Администрации города ;
</t>
  </si>
  <si>
    <t xml:space="preserve">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</t>
  </si>
  <si>
    <t>852300.Р.86.1.05620002001</t>
  </si>
  <si>
    <t>0562</t>
  </si>
  <si>
    <t>Организация проведения общественно-значимых мероприятий в сфере образования, науки и молодежной политики</t>
  </si>
  <si>
    <t>Организация проведения мероприятий</t>
  </si>
  <si>
    <t>Вспомогательная деятельность в области государственного (муниципального) управления</t>
  </si>
  <si>
    <t>В интересах общества*;
Юридические лица*;
Органы государственной власти*;
Органы местного самоуправления*;
Физические лица*</t>
  </si>
  <si>
    <t>72;
90;
84.11;
85</t>
  </si>
  <si>
    <t>854;
8523;
8542;
852311;
8541;
932919000</t>
  </si>
  <si>
    <t xml:space="preserve">01069 - Количество отчетов (Единица);
01178 - Количество мероприятий  (Штука);
00901 - Число детей (Человек);
01200 - Количество сертификатов (Штука);
</t>
  </si>
  <si>
    <t xml:space="preserve">01233 - Количество обоснованных жалоб на качество оказываемых услуг (Условная единица);
</t>
  </si>
  <si>
    <t xml:space="preserve">Постановление Правительство Ханты-Мансийского автономного округа - Югры 131-п от 01.06.2010 О мероприятиях по реализации государственного плана подготовки управленческих кадров для организаций народного хозяйства Российской Федерации в 2007/08 - 2017/18 учебных годах в Ханты-Мансийском автономном округе - Югре ;
Закон Дума Ханты-Мансийского автономного округа - Югры 229-оз от 16.12.2010 О поддержке региональных социально ориентированных некоммерческих организаций, осуществляющих деятельность в Ханты-Мансийском автономном округе - Югре ;
Закон Дума Ханты-Мансийского автономного округа - Югры 68-оз от 10.07.2013 Об образовании в Ханты-Мансийском автономном округе - Югре ;
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</si>
  <si>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</t>
  </si>
  <si>
    <t>852300.Р.86.1.05620002002</t>
  </si>
  <si>
    <t>852300.Р.83.1.05620001000</t>
  </si>
  <si>
    <t>8523;
8542;
852311;
8541;
854;
932919000</t>
  </si>
  <si>
    <t xml:space="preserve">01069 - Количество отчетов (Единица);
01178 - Количество мероприятий  (Штука);
00901 - Число детей (Человек);
01200 - Количество сертификатов (Штука);
00873 - Количество мероприятий (Единица);
</t>
  </si>
  <si>
    <t xml:space="preserve">Закон Дума Ханты-Мансийского автономного округа - Югры 68-оз от 10.07.2013 Об образовании в Ханты-Мансийском автономном округе - Югре ;
Закон Дума Ханты-Мансийского автономного округа - Югры 229-оз от 16.12.2010 О поддержке региональных социально ориентированных некоммерческих организаций, осуществляющих деятельность в Ханты-Мансийском автономном округе - Югре ;
Постановление Правительство Ханты-Мансийского автономного округа - Югры 131-п от 01.06.2010 О мероприятиях по реализации государственного плана подготовки управленческих кадров для организаций народного хозяйства Российской Федерации в 2007/08 - 2017/18 учебных годах в Ханты-Мансийском автономном округе - Югре ;
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</si>
  <si>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8601035637/860101001 - D0146 - АВТОНОМНОЕ УЧРЕЖДЕНИЕ ХАНТЫ-МАНСИЙСКОГО АВТОНОМНОГО ОКРУГА - ЮГРЫ "РЕГИОНАЛЬНЫЙ МОЛОДЕЖНЫЙ ЦЕНТР";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8601035637/860101001 - D0146 - АВТОНОМНОЕ УЧРЕЖДЕНИЕ ХАНТЫ-МАНСИЙСКОГО АВТОНОМНОГО ОКРУГА - ЮГРЫ "РЕГИОНАЛЬНЫЙ МОЛОДЕЖНЫЙ ЦЕНТР";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8601035637/860101001 - D0146 - АВТОНОМНОЕ УЧРЕЖДЕНИЕ ХАНТЫ-МАНСИЙСКОГО АВТОНОМНОГО ОКРУГА - ЮГРЫ "РЕГИОНАЛЬНЫЙ МОЛОДЕЖНЫЙ ЦЕНТР";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8601026336/860101001 - 04532 - БЮДЖЕТНОЕ УЧРЕЖДЕНИЕ ХАНТЫ-МАНСИЙСКОГО АВТОНОМНОГО ОКРУГА - ЮГРЫ "ОБСКО-УГОРСКИЙ ИНСТИТУТ ПРИКЛАДНЫХ ИССЛЕДОВАНИЙ И РАЗРАБОТОК";
8601035637/860101001 - D0146 - АВТОНОМНОЕ УЧРЕЖДЕНИЕ ХАНТЫ-МАНСИЙСКОГО АВТОНОМНОГО ОКРУГА - ЮГРЫ "РЕГИОНАЛЬНЫЙ МОЛОДЕЖНЫЙ ЦЕНТР";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8601012485/860101001 - D0026 - АВТОНОМНОЕ УЧРЕЖДЕНИЕ ХАНТЫ-МАНСИЙСКОГО АВТОНОМНОГО ОКРУГА - ЮГРЫ "ЦЕНТР ВОЕННО-ПАТРИОТИЧЕСКОГО ВОСПИТАНИЯ И ПОДГОТОВКИ ГРАЖДАН К ВОЕННОЙ СЛУЖБЕ";
8601035637/860101001 - D0146 - АВТОНОМНОЕ УЧРЕЖДЕНИЕ ХАНТЫ-МАНСИЙСКОГО АВТОНОМНОГО ОКРУГА - ЮГРЫ "РЕГИОНАЛЬНЫЙ МОЛОДЕЖНЫЙ ЦЕНТР";
8601026336/860101001 - 04532 - БЮДЖЕТНОЕ УЧРЕЖДЕНИЕ ХАНТЫ-МАНСИЙСКОГО АВТОНОМНОГО ОКРУГА - ЮГРЫ "ОБСКО-УГОРСКИЙ ИНСТИТУТ ПРИКЛАДНЫХ ИССЛЕДОВАНИЙ И РАЗРАБОТОК";
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</t>
  </si>
  <si>
    <t>16.11.2021</t>
  </si>
  <si>
    <t>01.01.2099</t>
  </si>
  <si>
    <t>34</t>
  </si>
  <si>
    <t xml:space="preserve">Начальное общее образование </t>
  </si>
  <si>
    <t>880900О.99.0.БА84АА00000</t>
  </si>
  <si>
    <t>БА84</t>
  </si>
  <si>
    <t>Психолого-медико-педагогическое обследование детей</t>
  </si>
  <si>
    <t>Не указано</t>
  </si>
  <si>
    <t>88.9;
96.09</t>
  </si>
  <si>
    <t>88.9</t>
  </si>
  <si>
    <t xml:space="preserve">004 - Число обучающихся (Человек);
</t>
  </si>
  <si>
    <t xml:space="preserve">Российская Федерация;
субъект Российской Федерации;
Муниципальное образование;
</t>
  </si>
  <si>
    <t xml:space="preserve">Федеральный закон Государственная Дума РФ от 24.06.1999 №120-ФЗ Об основах системы профилактики безнадзорности и правонарушений несовершеннолетних;
Федеральный закон Государственная Дума РФ от 29.12.2012 №273-ФЗ Об образовании в Российской Федерации;
</t>
  </si>
  <si>
    <t xml:space="preserve">2 - Бюджетное;
1 - Казенное;
3 - Автономное;
</t>
  </si>
  <si>
    <t>05.12.2017</t>
  </si>
  <si>
    <t>35</t>
  </si>
  <si>
    <t xml:space="preserve">Основные общее образование </t>
  </si>
  <si>
    <t>880900О.99.0.БА98АА00000</t>
  </si>
  <si>
    <t>БА98</t>
  </si>
  <si>
    <t xml:space="preserve">001 - Число обучающихся (Человек);
</t>
  </si>
  <si>
    <t xml:space="preserve">Федеральный закон Государственная Дума РФ от 29.12.2012 №273-ФЗ Об образовании в Российской Федерации;
</t>
  </si>
  <si>
    <t>06.12.2017</t>
  </si>
  <si>
    <t>36</t>
  </si>
  <si>
    <t xml:space="preserve">Среднее общее образование </t>
  </si>
  <si>
    <t>559019О.99.0.ББ12АА03000</t>
  </si>
  <si>
    <t>ББ12</t>
  </si>
  <si>
    <t>Содержание детей</t>
  </si>
  <si>
    <t>55.90</t>
  </si>
  <si>
    <t>55.90.19</t>
  </si>
  <si>
    <t xml:space="preserve">8601018945/860101001 - 04528 - БЮДЖЕТНОЕ ОБЩЕОБРАЗОВАТЕЛЬНОЕ УЧРЕЖДЕНИЕ ХАНТЫ-МАНСИЙСКОГО АВТОНОМНОГО ОКРУГА - ЮГРЫ "ЮГОРСКИЙ ФИЗИКО-МАТЕМАТИЧЕСКИЙ ЛИЦЕЙ-ИНТЕРНАТ";
</t>
  </si>
  <si>
    <t>560200О.99.0.ББ18АА00000</t>
  </si>
  <si>
    <t>ББ18</t>
  </si>
  <si>
    <t>56.2</t>
  </si>
  <si>
    <t>802112О.99.0.ББ11АЛ26001</t>
  </si>
  <si>
    <t>ББ11</t>
  </si>
  <si>
    <t>Реализация основных общеобразовательных программ среднего общего образования</t>
  </si>
  <si>
    <t>обучающиеся за исключением обучающихся с ограниченными возможностями здоровья (ОВЗ) и детей-инвалидов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</si>
  <si>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</si>
  <si>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85.14</t>
  </si>
  <si>
    <t>80.21.12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</si>
  <si>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24.06.1999 №120-ФЗ Об основах системы профилактики безнадзорности и правонарушений несовершеннолетних;
Федеральный закон Государственная Дума РФ от 06.10.2003 №131-ФЗ Об общих принципах организации местного самоуправления в Российской Федерации;
</t>
  </si>
  <si>
    <t>01.12.2015</t>
  </si>
  <si>
    <t>851300О.99.0.ББ16АА02000</t>
  </si>
  <si>
    <t>ББ16</t>
  </si>
  <si>
    <t>Проведение государственной итоговой аттестации лиц, осваивающих основную образовательную программу в форме самообразования или семейного образования либо обучавшихся по не имеющей государственной аккредитации образовательной программе</t>
  </si>
  <si>
    <t>В форме основного государственного экзамена с использование контрольных измерительных приборов</t>
  </si>
  <si>
    <t>Здание (сооружение), которое используется для проведения ГИА</t>
  </si>
  <si>
    <t>85.13</t>
  </si>
  <si>
    <t xml:space="preserve">002 - Число экзаменационных работ (Единица);
</t>
  </si>
  <si>
    <t xml:space="preserve">Приказ Министерство образования и науки Российской Федерации от 26.12.2013 №1400 Об утверждении порядка проведения государственной итоговой аттестации по образовательным программам среднего общего образования;
Приказ Министерство образования и науки Российской Федерации от 26.12.2013 №1394 Об утверждении Порядка проведения государственной итоговой аттестации по образовательным программам основного общего образования;
Федеральный закон Государственная Дума РФ от 29.12.2012 №273-ФЗ Об образовании в Российской Федерации;
</t>
  </si>
  <si>
    <t xml:space="preserve">3 - Автономное;
1 - Казенное;
2 - Бюджетное;
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</si>
  <si>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</si>
  <si>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880900О.99.0.ББ13АА00000</t>
  </si>
  <si>
    <t>ББ13</t>
  </si>
  <si>
    <t>880900О.99.0.ББ14АА01000</t>
  </si>
  <si>
    <t>ББ14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</si>
  <si>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</si>
  <si>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В организации, осуществляющей образовательную деятельность</t>
  </si>
  <si>
    <t xml:space="preserve">003 - Число обучающихся, их родителей (законных представителей) и педагогических работников (Человек);
</t>
  </si>
  <si>
    <t xml:space="preserve">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</t>
  </si>
  <si>
    <t>37</t>
  </si>
  <si>
    <t xml:space="preserve">Среднее профессиональное образование </t>
  </si>
  <si>
    <t>852101О.99.0.ББ28АР12000</t>
  </si>
  <si>
    <t>08.02.01 Строительство и эксплуатация зданий и сооружений</t>
  </si>
  <si>
    <t>физические лица, имеющие основное общее образование</t>
  </si>
  <si>
    <t>85.21.1</t>
  </si>
  <si>
    <t xml:space="preserve">001 - Численность обучающихся (Человек);
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</si>
  <si>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№131-ФЗ Об общих принципах организации местного самоуправления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</si>
  <si>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</si>
  <si>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852101О.99.0.ББ28АР36000</t>
  </si>
  <si>
    <t xml:space="preserve">Муниципальное образование;
Российская Федерация;
субъект Российской Федерации;
</t>
  </si>
  <si>
    <t xml:space="preserve">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</t>
  </si>
  <si>
    <t xml:space="preserve">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</si>
  <si>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01.01.2017</t>
  </si>
  <si>
    <t>852101О.99.0.ББ28АР84000</t>
  </si>
  <si>
    <t xml:space="preserve">8611006120/861101001 - 04508 - БЮДЖЕТНОЕ УЧРЕЖДЕНИЕ ПРОФЕССИОНАЛЬНОГО ОБРАЗОВАНИЯ ХАНТЫ-МАНСИЙСКОГО АВТОНОМНОГО ОКРУГА-ЮГРЫ "БЕЛОЯРСКИЙ ПОЛИТЕХНИЧЕСКИЙ КОЛЛЕДЖ";
</t>
  </si>
  <si>
    <t>31.12.2999</t>
  </si>
  <si>
    <t>852101О.99.0.ББ28АШ76000</t>
  </si>
  <si>
    <t>08.02.05 Строительство и эксплуатация автомобильных дорог и аэродромов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</si>
  <si>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</t>
  </si>
  <si>
    <t>852101О.99.0.ББ28БО04000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</si>
  <si>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</si>
  <si>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852101О.99.0.ББ28БО76000</t>
  </si>
  <si>
    <t>852101О.99.0.ББ28БР20000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</si>
  <si>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</t>
  </si>
  <si>
    <t>852101О.99.0.ББ28БТ36000</t>
  </si>
  <si>
    <t>09.02.03 Программирование в компьютерных системах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</si>
  <si>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</t>
  </si>
  <si>
    <t>852101О.99.0.ББ28БУ08000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</si>
  <si>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</t>
  </si>
  <si>
    <t>852101О.99.0.ББ28БФ52000</t>
  </si>
  <si>
    <t>09.02.04 Информационные системы (по отраслям)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</si>
  <si>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</si>
  <si>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852101О.99.0.ББ28БФ76000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</si>
  <si>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</t>
  </si>
  <si>
    <t>852101О.99.0.ББ28БХ24000</t>
  </si>
  <si>
    <t xml:space="preserve">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</si>
  <si>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852101О.99.0.ББ28БЦ68000</t>
  </si>
  <si>
    <t>09.02.05 Прикладная информатика (по отраслям)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</si>
  <si>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</t>
  </si>
  <si>
    <t>852101О.99.0.ББ28БЧ40000</t>
  </si>
  <si>
    <t>852101О.99.0.ББ28ДЖ80000</t>
  </si>
  <si>
    <t>13.02.03 Электрические станции, сети и системы</t>
  </si>
  <si>
    <t xml:space="preserve">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</si>
  <si>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852101О.99.0.ББ28ДР44000</t>
  </si>
  <si>
    <t>13.02.07 Электроснабжение (по отраслям)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</si>
  <si>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</si>
  <si>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852101О.99.0.ББ28ДЩ08000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</si>
  <si>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</si>
  <si>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852101О.99.0.ББ28ДЩ80000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</si>
  <si>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</t>
  </si>
  <si>
    <t>852101О.99.0.ББ28ЕК04000</t>
  </si>
  <si>
    <t>852101О.99.0.ББ28ЕЧ00000</t>
  </si>
  <si>
    <t>15.02.07 Автоматизация технологических процессов и производств (по отраслям)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</si>
  <si>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</si>
  <si>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852101О.99.0.ББ28ЕЮ32000</t>
  </si>
  <si>
    <t>15.02.09 Аддитивные технологии</t>
  </si>
  <si>
    <t xml:space="preserve">Приказ Министерство образования и науки РФ от 29.10.2013 № 1199 Об утверждении перечней профессий и специальностей среднего профессионального образования;
Федеральный закон  от 06.10.2003 № 131-ФЗ Об общих принципах организации местного самоуправления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 273-ФЗ Об образовании в Российской Федерации;
</t>
  </si>
  <si>
    <t xml:space="preserve">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</si>
  <si>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852101О.99.0.ББ28ЕЯ04000</t>
  </si>
  <si>
    <t>852101О.99.0.ББ28ЖО44000</t>
  </si>
  <si>
    <t>18.02.06 Химическая технология органических веществ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</si>
  <si>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</si>
  <si>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852101О.99.0.ББ28ЖФ92000</t>
  </si>
  <si>
    <t>18.02.09 Переработка нефти и газа</t>
  </si>
  <si>
    <t>852101О.99.0.ББ28ЗХ00000</t>
  </si>
  <si>
    <t>19.02.10 Технология продукции общественного питания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</si>
  <si>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</t>
  </si>
  <si>
    <t>852101О.99.0.ББ28ЗХ72000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</si>
  <si>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</si>
  <si>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852101О.99.0.ББ28ЗЮ48000</t>
  </si>
  <si>
    <t>20.02.02 Защита в чрезвычайных ситуациях</t>
  </si>
  <si>
    <t>852101О.99.0.ББ28ИЗ12000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</si>
  <si>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</t>
  </si>
  <si>
    <t>852101О.99.0.ББ28ИЗ84000</t>
  </si>
  <si>
    <t>852101О.99.0.ББ28ИМ44000</t>
  </si>
  <si>
    <t>21.02.03 Сооружение и эксплуатация газонефтепроводов и газонефтехранилищ</t>
  </si>
  <si>
    <t xml:space="preserve">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</si>
  <si>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852101О.99.0.ББ28ИР76000</t>
  </si>
  <si>
    <t>21.02.05 Земельно-имущественные отношения</t>
  </si>
  <si>
    <t>852101О.99.0.ББ28ЛВ96000</t>
  </si>
  <si>
    <t>22.02.06 Сварочное производство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</si>
  <si>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</si>
  <si>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852101О.99.0.ББ28ЛК44000</t>
  </si>
  <si>
    <t>23.02.01 Организация перевозок и управление на транспорте (по видам)</t>
  </si>
  <si>
    <t>852101О.99.0.ББ28ЛО76000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</si>
  <si>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</si>
  <si>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852101О.99.0.ББ28ЛО92000</t>
  </si>
  <si>
    <t>Заочная</t>
  </si>
  <si>
    <t>852101О.99.0.ББ28ЛП48000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</si>
  <si>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</si>
  <si>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852101О.99.0.ББ28ЛР92000</t>
  </si>
  <si>
    <t>23.02.04 Техническая эксплуатация подъемно-транспортных, строительных, дорожных машин и оборудования (по отраслям)</t>
  </si>
  <si>
    <t xml:space="preserve">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</t>
  </si>
  <si>
    <t>852101О.99.0.ББ28МЧ48000</t>
  </si>
  <si>
    <t>26.02.03 Судовождение</t>
  </si>
  <si>
    <t>852101О.99.0.ББ28МЧ72000</t>
  </si>
  <si>
    <t>852101О.99.0.ББ28МЮ80000</t>
  </si>
  <si>
    <t>26.02.05 Эксплуатация судовых энергетических установок</t>
  </si>
  <si>
    <t xml:space="preserve">Федеральный закон Государственная Дума РФ от 29.12.2012 №273-ФЗ Об образовании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</si>
  <si>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>852101О.99.0.ББ28ОК92000</t>
  </si>
  <si>
    <t>31.02.01 Лечебное дело</t>
  </si>
  <si>
    <t xml:space="preserve">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8602200001/860201001 - 00023 - БЮДЖЕТНОЕ УЧРЕЖДЕНИЕ ВЫСШЕГО ОБРАЗОВАНИЯ ХАНТЫ-МАНСИЙСКОГО АВТОНОМНОГО ОКРУГА - ЮГРЫ "СУРГУТСКИЙ ГОСУДАРСТВЕННЫЙ УНИВЕРСИТЕТ";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</t>
  </si>
  <si>
    <t>852101О.99.0.ББ28ОЛ64000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</si>
  <si>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</si>
  <si>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852101О.99.0.ББ28ОН08000</t>
  </si>
  <si>
    <t>31.02.02 Акушерское дело</t>
  </si>
  <si>
    <t xml:space="preserve">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</si>
  <si>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852101О.99.0.ББ28ОН80000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</si>
  <si>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</t>
  </si>
  <si>
    <t>852101О.99.0.ББ28ОП24000</t>
  </si>
  <si>
    <t>31.02.03 Лабораторная диагностика</t>
  </si>
  <si>
    <t>852101О.99.0.ББ28ОП96000</t>
  </si>
  <si>
    <t>852101О.99.0.ББ28ПЕ44000</t>
  </si>
  <si>
    <t>34.02.01 Сестринское дело</t>
  </si>
  <si>
    <t xml:space="preserve">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</t>
  </si>
  <si>
    <t>852101О.99.0.ББ28ПЕ68000</t>
  </si>
  <si>
    <t xml:space="preserve">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</si>
  <si>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852101О.99.0.ББ28ПЕ76000</t>
  </si>
  <si>
    <t>Очно-заочная</t>
  </si>
  <si>
    <t xml:space="preserve">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</t>
  </si>
  <si>
    <t>852101О.99.0.ББ28ПЖ16000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</si>
  <si>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8603008928/860301001 - 04503 - БЮДЖЕТНОЕ УЧРЕЖДЕНИЕ ПРОФЕССИОНАЛЬНОГО ОБРАЗОВАНИЯ ХАНТЫ-МАНСИЙСКОГО АВТОНОМНОГО ОКРУГА - ЮГРЫ "НИЖНЕВАРТОВСКИЙ МЕДИЦИНСКИЙ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</si>
  <si>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852101О.99.0.ББ28ПЖ40000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</si>
  <si>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</t>
  </si>
  <si>
    <t>852101О.99.0.ББ28ПИ56000</t>
  </si>
  <si>
    <t>34.02.02 Медицинский массаж (для обучения лиц с ограниченными возможностями здоровья по зрению)</t>
  </si>
  <si>
    <t>852101О.99.0.ББ28ПЩ88000</t>
  </si>
  <si>
    <t>35.02.07 Механизация сельского хозяйства</t>
  </si>
  <si>
    <t xml:space="preserve">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</t>
  </si>
  <si>
    <t>852101О.99.0.ББ28РЩ96000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</si>
  <si>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</si>
  <si>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852101О.99.0.ББ28РЭ20000</t>
  </si>
  <si>
    <t>852101О.99.0.ББ28РЭ36000</t>
  </si>
  <si>
    <t xml:space="preserve">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</si>
  <si>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852101О.99.0.ББ28РЭ68000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</si>
  <si>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</t>
  </si>
  <si>
    <t>852101О.99.0.ББ28РЯ12000</t>
  </si>
  <si>
    <t>38.02.02 Страховое дело (по отраслям)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</si>
  <si>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</t>
  </si>
  <si>
    <t>852101О.99.0.ББ28РЯ84000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</si>
  <si>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</si>
  <si>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852101О.99.0.ББ28СД16000</t>
  </si>
  <si>
    <t>852101О.99.0.ББ28СЖ32000</t>
  </si>
  <si>
    <t>38.02.05 Товароведение и экспертиза качества потребительских товаров</t>
  </si>
  <si>
    <t>852101О.99.0.ББ28СЗ76000</t>
  </si>
  <si>
    <t>38.02.06 Финансы</t>
  </si>
  <si>
    <t>852101О.99.0.ББ28СК92000</t>
  </si>
  <si>
    <t>38.02.07 Банковское дело</t>
  </si>
  <si>
    <t>852101О.99.0.ББ28СЛ64000</t>
  </si>
  <si>
    <t>852101О.99.0.ББ28СП24000</t>
  </si>
  <si>
    <t>39.02.01 Социальная работа</t>
  </si>
  <si>
    <t>852101О.99.0.ББ28ТЗ84000</t>
  </si>
  <si>
    <t>43.02.01 Организация обслуживания в общественном питании</t>
  </si>
  <si>
    <t xml:space="preserve">субъект Российской Федерации;
Муниципальное образование;
Российская Федерация;
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</si>
  <si>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</si>
  <si>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852101О.99.0.ББ28ТИ00000</t>
  </si>
  <si>
    <t>852101О.99.0.ББ28ТИ24000</t>
  </si>
  <si>
    <t>852101О.99.0.ББ28ТЛ00000</t>
  </si>
  <si>
    <t>43.02.02 Парикмахерское искусство</t>
  </si>
  <si>
    <t>852101О.99.0.ББ28ТЛ72000</t>
  </si>
  <si>
    <t>852101О.99.0.ББ28ТЯ28000</t>
  </si>
  <si>
    <t>43.02.10 Туризм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</si>
  <si>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</si>
  <si>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852101О.99.0.ББ28ТЯ44000</t>
  </si>
  <si>
    <t>852101О.99.0.ББ28УА00000</t>
  </si>
  <si>
    <t>852101О.99.0.ББ28УБ44000</t>
  </si>
  <si>
    <t>43.02.11 Гостиничный сервис</t>
  </si>
  <si>
    <t>852101О.99.0.ББ28УЕ76000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</si>
  <si>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</si>
  <si>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852101О.99.0.ББ28УЕ92000</t>
  </si>
  <si>
    <t>852101О.99.0.ББ28УЖ00000</t>
  </si>
  <si>
    <t>852101О.99.0.ББ28УЖ16000</t>
  </si>
  <si>
    <t>852101О.99.0.ББ28УЖ48000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</si>
  <si>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</t>
  </si>
  <si>
    <t>852101О.99.0.ББ28УЗ92000</t>
  </si>
  <si>
    <t>44.02.02 Преподавание в начальных классах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</si>
  <si>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</si>
  <si>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852101О.99.0.ББ28УИ08000</t>
  </si>
  <si>
    <t>852101О.99.0.ББ28УИ16000</t>
  </si>
  <si>
    <t>852101О.99.0.ББ28УИ32000</t>
  </si>
  <si>
    <t>852101О.99.0.ББ28УИ64000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</si>
  <si>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</t>
  </si>
  <si>
    <t>852101О.99.0.ББ28УЛ08000</t>
  </si>
  <si>
    <t>44.02.03 Педагогика дополнительного образования</t>
  </si>
  <si>
    <t>852101О.99.0.ББ28УН24000</t>
  </si>
  <si>
    <t>44.02.04 Специальное дошкольное образование</t>
  </si>
  <si>
    <t>852101О.99.0.ББ28УН40000</t>
  </si>
  <si>
    <t>852101О.99.0.ББ28УН64000</t>
  </si>
  <si>
    <t>852101О.99.0.ББ28УП40000</t>
  </si>
  <si>
    <t>44.02.05 Коррекционная педагогика в начальном образовании</t>
  </si>
  <si>
    <t>852101О.99.0.ББ28УР12000</t>
  </si>
  <si>
    <t>852101О.99.0.ББ28УС56000</t>
  </si>
  <si>
    <t>44.02.06 Профессиональное обучение (по отраслям)</t>
  </si>
  <si>
    <t>852101О.99.0.ББ28УС80000</t>
  </si>
  <si>
    <t>852101О.99.0.ББ28УС96000</t>
  </si>
  <si>
    <t>852101О.99.0.ББ28УХ88000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</si>
  <si>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</si>
  <si>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852101О.99.0.ББ28УЦ60000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</si>
  <si>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</t>
  </si>
  <si>
    <t>852101О.99.0.ББ28УЭ20000</t>
  </si>
  <si>
    <t>49.02.01 Физическая культура</t>
  </si>
  <si>
    <t>852101О.99.0.ББ28УЭ44000</t>
  </si>
  <si>
    <t>852101О.99.0.ББ28УЭ92000</t>
  </si>
  <si>
    <t>852101О.99.0.ББ28ФЛ16000</t>
  </si>
  <si>
    <t>51.02.02 Социально-культурная деятельность (по видам)</t>
  </si>
  <si>
    <t>852101О.99.0.ББ28ХБ60000</t>
  </si>
  <si>
    <t>53.02.01 Музыкальное образование</t>
  </si>
  <si>
    <t>852101О.99.0.ББ28ХВ32000</t>
  </si>
  <si>
    <t>852101О.99.0.ББ28ХШ20000</t>
  </si>
  <si>
    <t>54.02.01 Дизайн (по отраслям)</t>
  </si>
  <si>
    <t>852101О.99.0.ББ28ХШ92000</t>
  </si>
  <si>
    <t>852101О.99.0.ББ28ЦШ28002</t>
  </si>
  <si>
    <t xml:space="preserve">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29.12.2012 №273-ФЗ Об образовании в Российской Федерации;
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</si>
  <si>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</t>
  </si>
  <si>
    <t>852101О.99.0.ББ28ЦЩ00002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</si>
  <si>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</t>
  </si>
  <si>
    <t>852101О.99.0.ББ28ЦЭ44002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</si>
  <si>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</si>
  <si>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852101О.99.0.ББ28ЦЭ68002</t>
  </si>
  <si>
    <t xml:space="preserve">Федеральный закон Государственная Дума РФ от 29.12.2012 №273-ФЗ Об образовании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</t>
  </si>
  <si>
    <t>852101О.99.0.ББ28ЦЮ16002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</si>
  <si>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</si>
  <si>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852101О.99.0.ББ28ЧС88002</t>
  </si>
  <si>
    <t>15.02.12 Монтаж, техническое обслуживание и ремонт промышленного оборудования (по отраслям)</t>
  </si>
  <si>
    <t>852101О.99.0.ББ28ЧТ60002</t>
  </si>
  <si>
    <t xml:space="preserve">Приказ Министерство образования и науки РФ от 29.10.2013 № 1199 Об утверждении перечней профессий и специальностей среднего профессионального образования;
Федеральный закон Государственная Дума РФ от 29.12.2012 № 273-ФЗ Об образовании в Российской Федерации;
</t>
  </si>
  <si>
    <t>852101О.99.0.ББ28ЧФ04002</t>
  </si>
  <si>
    <t>15.02.13 Техническое обслуживание и ремонт систем вентиляции и кондиционирования</t>
  </si>
  <si>
    <t>852101О.99.0.ББ28ЧЦ20002</t>
  </si>
  <si>
    <t>15.02.14 Оснащение средствами автоматизации технологических процессов и производств (по отраслям)</t>
  </si>
  <si>
    <t>852101О.99.0.ББ28ЧЦ92002</t>
  </si>
  <si>
    <t>852101О.99.0.ББ28ЧШ36002</t>
  </si>
  <si>
    <t>15.02.15 Технология металлообрабатывающего производства</t>
  </si>
  <si>
    <t>852101О.99.0.ББ28ЧЩ08002</t>
  </si>
  <si>
    <t>852101О.99.0.ББ28ЧЭ52002</t>
  </si>
  <si>
    <t>18.02.12 Технология аналитического контроля химических соединений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</si>
  <si>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</si>
  <si>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852101О.99.0.ББ28ЧЮ24002</t>
  </si>
  <si>
    <t xml:space="preserve">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</si>
  <si>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852101О.99.0.ББ28ШЛ48002</t>
  </si>
  <si>
    <t>27.02.06 Контроль работы измерительных приборов</t>
  </si>
  <si>
    <t>852101О.99.0.ББ28ШМ20002</t>
  </si>
  <si>
    <t>852101О.99.0.ББ28ШС96002</t>
  </si>
  <si>
    <t>35.02.16 Эксплуатация и ремонт сельскохозяйственной техники и оборудования</t>
  </si>
  <si>
    <t>852101О.99.0.ББ28ШФ12002</t>
  </si>
  <si>
    <t>43.02.12 Технология эстетических услуг</t>
  </si>
  <si>
    <t>852101О.99.0.ББ28ШФ84002</t>
  </si>
  <si>
    <t>852101О.99.0.ББ28ШЦ28002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</si>
  <si>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</si>
  <si>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852101О.99.0.ББ28ШШ44002</t>
  </si>
  <si>
    <t>43.02.14 Гостиничное дело</t>
  </si>
  <si>
    <t xml:space="preserve">8603068853/860301001 - 04530 - БЮДЖЕТНОЕ УЧРЕЖДЕНИЕ ПРОФЕССИОНАЛЬНОГО ОБРАЗОВАНИЯ ХАНТЫ-МАНСИЙСКОГО АВТОНОМНОГО ОКРУГА - ЮГРЫ "НИЖНЕВАРТОВСКИЙ СОЦИАЛЬНО-ГУМАНИТАРНЫЙ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</si>
  <si>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852101О.99.0.ББ28ШЩ16002</t>
  </si>
  <si>
    <t>852101О.99.0.ББ28ШЭ60002</t>
  </si>
  <si>
    <t>43.02.15 Поварское и кондитерское дело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</si>
  <si>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</t>
  </si>
  <si>
    <t>852101О.99.0.ББ28ШЮ32002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</si>
  <si>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</si>
  <si>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852101О.99.0.ББ29АЛ08000</t>
  </si>
  <si>
    <t>08.01.05 Мастер столярно-плотничных и паркетных работ</t>
  </si>
  <si>
    <t>852101О.99.0.ББ29АЛ56000</t>
  </si>
  <si>
    <t>852101О.99.0.ББ29АМ52000</t>
  </si>
  <si>
    <t>08.01.06 Мастер сухого строительства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</si>
  <si>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</si>
  <si>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852101О.99.0.ББ29АН96000</t>
  </si>
  <si>
    <t>08.01.07 Мастер общестроительных работ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</si>
  <si>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</t>
  </si>
  <si>
    <t>852101О.99.0.ББ29АП40000</t>
  </si>
  <si>
    <t>852101О.99.0.ББ29АП88000</t>
  </si>
  <si>
    <t>852101О.99.0.ББ29АТ28000</t>
  </si>
  <si>
    <t>08.01.10 Мастер жилищно-коммунального хозяйства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</si>
  <si>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</t>
  </si>
  <si>
    <t>852101О.99.0.ББ29АТ76000</t>
  </si>
  <si>
    <t>852101О.99.0.ББ29АШ04000</t>
  </si>
  <si>
    <t>08.01.14 Монтажник санитарно-технических, вентиляционных систем и оборудования</t>
  </si>
  <si>
    <t>852101О.99.0.ББ29БЛ88000</t>
  </si>
  <si>
    <t>852101О.99.0.ББ29БМ36000</t>
  </si>
  <si>
    <t>852101О.99.0.ББ29БН32000</t>
  </si>
  <si>
    <t>09.01.02 Наладчик компьютерных сетей</t>
  </si>
  <si>
    <t xml:space="preserve">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</t>
  </si>
  <si>
    <t>852101О.99.0.ББ29БН80000</t>
  </si>
  <si>
    <t>852101О.99.0.ББ29БО76000</t>
  </si>
  <si>
    <t>09.01.03 Мастер по обработке цифровой информации</t>
  </si>
  <si>
    <t xml:space="preserve">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</si>
  <si>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852101О.99.0.ББ29БО92000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</si>
  <si>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</si>
  <si>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852101О.99.0.ББ29БП24000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</si>
  <si>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</t>
  </si>
  <si>
    <t>852101О.99.0.ББ29БЮ72000</t>
  </si>
  <si>
    <t>11.01.08 Оператор связи</t>
  </si>
  <si>
    <t>852101О.99.0.ББ29ГЖ72000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</si>
  <si>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</si>
  <si>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852101О.99.0.ББ29ГЖ88000</t>
  </si>
  <si>
    <t xml:space="preserve">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№131-ФЗ Об общих принципах организации местного самоуправления в Российской Федерации;
Приказ Министерство образования и науки РФ от 29.10.2013 №1199 Об утверждении перечней профессий и специальностей среднего профессионального образования;
Федеральный закон Государственная Дума РФ от 29.12.2012 №273-ФЗ Об образовании в Российской Федерации;
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</si>
  <si>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</si>
  <si>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852101О.99.0.ББ29ГЦ12000</t>
  </si>
  <si>
    <t xml:space="preserve">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</t>
  </si>
  <si>
    <t>852101О.99.0.ББ29ГЦ28000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</si>
  <si>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</si>
  <si>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852101О.99.0.ББ29ГЦ60000</t>
  </si>
  <si>
    <t xml:space="preserve">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</t>
  </si>
  <si>
    <t>852101О.99.0.ББ29ГЮ88000</t>
  </si>
  <si>
    <t>15.01.09 Машинист лесозаготовительных и трелевочных машин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</si>
  <si>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</t>
  </si>
  <si>
    <t>852101О.99.0.ББ29ДП72000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</si>
  <si>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</si>
  <si>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852101О.99.0.ББ29ДП88000</t>
  </si>
  <si>
    <t xml:space="preserve">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</si>
  <si>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852101О.99.0.ББ29ДШ36000</t>
  </si>
  <si>
    <t>15.01.26 Токарь-универсал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</si>
  <si>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</t>
  </si>
  <si>
    <t>852101О.99.0.ББ29ЖС32000</t>
  </si>
  <si>
    <t>18.01.29 Мастер по обслуживанию магистральных трубопроводов</t>
  </si>
  <si>
    <t>852101О.99.0.ББ29ЖС48000</t>
  </si>
  <si>
    <t>852101О.99.0.ББ29ЗА00000</t>
  </si>
  <si>
    <t>19.01.04 Пекарь</t>
  </si>
  <si>
    <t>852101О.99.0.ББ29ЗЩ32000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</si>
  <si>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</t>
  </si>
  <si>
    <t>852101О.99.0.ББ29ЗЭ76000</t>
  </si>
  <si>
    <t>21.01.02 Оператор по ремонту скважин</t>
  </si>
  <si>
    <t xml:space="preserve">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</t>
  </si>
  <si>
    <t>852101О.99.0.ББ29ЗЮ24000</t>
  </si>
  <si>
    <t>852101О.99.0.ББ29КМ52000</t>
  </si>
  <si>
    <t>23.01.03 Автомеханик</t>
  </si>
  <si>
    <t xml:space="preserve">8606004015/860601001 - 04506 - БЮДЖЕТНОЕ УЧРЕЖДЕНИЕ ПРОФЕССИОНАЛЬНОГО ОБРАЗОВАНИЯ ХАНТЫ-МАНСИЙСКОГО АВТОНОМНОГО ОКРУГА - ЮГРЫ "УРАЙСКИЙ ПОЛИТЕХНИЧЕСКИЙ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</si>
  <si>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852101О.99.0.ББ29КР84000</t>
  </si>
  <si>
    <t>23.01.06 Машинист дорожных и строительных машин</t>
  </si>
  <si>
    <t>852101О.99.0.ББ29КС00000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</si>
  <si>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</si>
  <si>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852101О.99.0.ББ29КУ72000</t>
  </si>
  <si>
    <t>852101О.99.0.ББ29ЛФ52000</t>
  </si>
  <si>
    <t>26.01.06 Судоводитель-помощник механика маломерного судна</t>
  </si>
  <si>
    <t>852101О.99.0.ББ29НЦ12000</t>
  </si>
  <si>
    <t>34.01.01 Младшая медицинская сестра по уходу за больными</t>
  </si>
  <si>
    <t>852101О.99.0.ББ29ОЛ40000</t>
  </si>
  <si>
    <t>35.01.11 Мастер сельскохозяйственного производства</t>
  </si>
  <si>
    <t>852101О.99.0.ББ29ОО28000</t>
  </si>
  <si>
    <t>35.01.13 Тракторист-машинист сельскохозяйственного производства</t>
  </si>
  <si>
    <t>852101О.99.0.ББ29ПМ20000</t>
  </si>
  <si>
    <t>38.01.02 Продавец, контролер-кассир</t>
  </si>
  <si>
    <t xml:space="preserve">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</si>
  <si>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852101О.99.0.ББ29ПМ68000</t>
  </si>
  <si>
    <t>852101О.99.0.ББ29ПЧ72000</t>
  </si>
  <si>
    <t>43.01.02 Парикмахер</t>
  </si>
  <si>
    <t>852101О.99.0.ББ29ПШ20000</t>
  </si>
  <si>
    <t>852101О.99.0.ББ29РЖ24000</t>
  </si>
  <si>
    <t>46.01.01 Секретарь</t>
  </si>
  <si>
    <t xml:space="preserve">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</si>
  <si>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852101О.99.0.ББ29РЖ72000</t>
  </si>
  <si>
    <t>852101О.99.0.ББ29РК12000</t>
  </si>
  <si>
    <t>46.01.03 Делопроизводитель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</si>
  <si>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</t>
  </si>
  <si>
    <t>852101О.99.0.ББ29РК60000</t>
  </si>
  <si>
    <t xml:space="preserve">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</t>
  </si>
  <si>
    <t>852101О.99.0.ББ29СП24002</t>
  </si>
  <si>
    <t>08.01.24 Мастер столярно-плотничных, паркетных и стекольных работ</t>
  </si>
  <si>
    <t xml:space="preserve">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</si>
  <si>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852101О.99.0.ББ29СП72002</t>
  </si>
  <si>
    <t>852101О.99.0.ББ29СР68002</t>
  </si>
  <si>
    <t>08.01.25 Мастер отделочных строительных и декоративных работ</t>
  </si>
  <si>
    <t xml:space="preserve">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</si>
  <si>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852101О.99.0.ББ29СТ12002</t>
  </si>
  <si>
    <t>08.01.26 Мастер по ремонту и обслуживанию инженерных систем жилищно-коммунального хозяйства</t>
  </si>
  <si>
    <t xml:space="preserve">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</si>
  <si>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852101О.99.0.ББ29СХ00002</t>
  </si>
  <si>
    <t>15.01.31 Мастер контрольно-измерительных приборов и автоматики</t>
  </si>
  <si>
    <t xml:space="preserve">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</si>
  <si>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852101О.99.0.ББ29СХ48002</t>
  </si>
  <si>
    <t xml:space="preserve">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</si>
  <si>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852101О.99.0.ББ29СЦ44002</t>
  </si>
  <si>
    <t>15.01.32 Оператор станков с программным управлением</t>
  </si>
  <si>
    <t>852101О.99.0.ББ29СЦ92002</t>
  </si>
  <si>
    <t>852101О.99.0.ББ29СЧ88002</t>
  </si>
  <si>
    <t>15.01.33 Токарь на станках с числовым программным управлением</t>
  </si>
  <si>
    <t>852101О.99.0.ББ29СШ36002</t>
  </si>
  <si>
    <t>852101О.99.0.ББ29СЭ76002</t>
  </si>
  <si>
    <t>15.01.35 Мастер слесарных работ</t>
  </si>
  <si>
    <t xml:space="preserve">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</t>
  </si>
  <si>
    <t>852101О.99.0.ББ29СЮ24002</t>
  </si>
  <si>
    <t>852101О.99.0.ББ29СЯ20002</t>
  </si>
  <si>
    <t>15.01.36 Дефектоскопист</t>
  </si>
  <si>
    <t>852101О.99.0.ББ29ТА64002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</si>
  <si>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</si>
  <si>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852101О.99.0.ББ29ТБ12002</t>
  </si>
  <si>
    <t>852101О.99.0.ББ29ТВ08002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</si>
  <si>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</t>
  </si>
  <si>
    <t>852101О.99.0.ББ29ТВ56002</t>
  </si>
  <si>
    <t xml:space="preserve">8622007951/862201001 - 04510 - БЮДЖЕТНОЕ УЧРЕЖДЕНИЕ ПРОФЕССИОНАЛЬНОГО ОБРАЗОВАНИЯ ХАНТЫ- МАНСИЙСКОГО АВТОНОМНОГО ОКРУГА - ЮГРЫ "ЮГОРСКИЙ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</t>
  </si>
  <si>
    <t>852101О.99.0.ББ29ТГ52002</t>
  </si>
  <si>
    <t xml:space="preserve">8605015800/860501001 - 04525 - БЮДЖЕТНОЕ УЧРЕЖДЕНИЕ ПРОФЕССИОНАЛЬНОГО ОБРАЗОВАНИЯ ХАНТЫ-МАНСИЙСКОГО АВТОНОМНОГО ОКРУГА - ЮГРЫ "МЕГИОНСКИЙ ПОЛИТЕХНИЧЕСКИЙ КОЛЛЕДЖ";
8611006120/861101001 - 04508 - БЮДЖЕТНОЕ УЧРЕЖДЕНИЕ ПРОФЕССИОНАЛЬНОГО ОБРАЗОВАНИЯ ХАНТЫ-МАНСИЙСКОГО АВТОНОМНОГО ОКРУГА-ЮГРЫ "БЕЛОЯРСКИЙ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8604020653/860401001 - D0074 - АВТОНОМНОЕ УЧРЕЖДЕНИЕ ПРОФЕССИОНАЛЬНОГО ОБРАЗОВАНИЯ ХАНТЫ-МАНСИЙСКОГО АВТОНОМНОГО ОКРУГА-ЮГРЫ "НЕФТЕЮГАНСКИЙ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</t>
  </si>
  <si>
    <t>852101О.99.0.ББ29ТГ68002</t>
  </si>
  <si>
    <t>852101О.99.0.ББ29ТД00002</t>
  </si>
  <si>
    <t xml:space="preserve">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8606004015/860601001 - 04506 - БЮДЖЕТНОЕ УЧРЕЖДЕНИЕ ПРОФЕССИОНАЛЬНОГО ОБРАЗОВАНИЯ ХАНТЫ-МАНСИЙСКОГО АВТОНОМНОГО ОКРУГА - ЮГРЫ "УРАЙСКИЙ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8608000496/860801001 - 04587 - БЮДЖЕТНОЕ УЧРЕЖДЕНИЕ ПРОФЕССИОНАЛЬНОГО ОБРАЗОВАНИЯ ХАНТЫ-МАНСИЙСКОГО АВТОНОМНОГО ОКРУГА - ЮГРЫ "КОГАЛЫМСКИЙ ПОЛИТЕХНИЧЕСКИЙ КОЛЛЕДЖ";
</t>
  </si>
  <si>
    <t>852101О.99.0.ББ29ТД96002</t>
  </si>
  <si>
    <t xml:space="preserve">8607004794/860701001 - 04441 - БЮДЖЕТНОЕ УЧРЕЖДЕНИЕ ПРОФЕССИОНАЛЬНОГО ОБРАЗОВАНИЯ ХАНТЫ-МАНСИЙСКОГО АВТОНОМНОГО ОКРУГА - ЮГРЫ "ЛАНГЕПАССКИЙ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8622007951/862201001 - 04510 - БЮДЖЕТНОЕ УЧРЕЖДЕНИЕ ПРОФЕССИОНАЛЬНОГО ОБРАЗОВАНИЯ ХАНТЫ- МАНСИЙСКОГО АВТОНОМНОГО ОКРУГА - ЮГРЫ "ЮГОРСКИЙ ПОЛИТЕХНИЧЕСКИЙ КОЛЛЕДЖ";
</t>
  </si>
  <si>
    <t>852101О.99.0.ББ29ТЕ44002</t>
  </si>
  <si>
    <t>38</t>
  </si>
  <si>
    <t>Высшее образование - бакалавриат</t>
  </si>
  <si>
    <t>852201О.99.0.ББ32АБ44000</t>
  </si>
  <si>
    <t>ББ32</t>
  </si>
  <si>
    <t>Реализация образовательных программ высшего образования – программ бакалавриата</t>
  </si>
  <si>
    <t>01.03.02 Прикладная математика и информатика</t>
  </si>
  <si>
    <t>Физические лица, имеющие среднее общее образование</t>
  </si>
  <si>
    <t>85.22.1</t>
  </si>
  <si>
    <t xml:space="preserve">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Федеральный закон Государственная Дума РФ от 29.12.2012 № 273-ФЗ Об образовании в Российской Федерации;
</t>
  </si>
  <si>
    <t>852201О.99.0.ББ32АБ68000</t>
  </si>
  <si>
    <t xml:space="preserve">Приказ Минобрнауки России от 12.09.2013 № 1061 Об утверждении перечней специальностей и направлений подготовки высшего образования;
Федеральный закон  от 06.10.2003 № 131-ФЗ Об общих принципах организации местного самоуправления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 273-ФЗ Об образовании в Российской Федерации;
</t>
  </si>
  <si>
    <t>852201О.99.0.ББ32АЗ92000</t>
  </si>
  <si>
    <t>03.03.02 Физика</t>
  </si>
  <si>
    <t>852201О.99.0.ББ32АЛ08000</t>
  </si>
  <si>
    <t>04.03.01 Химия</t>
  </si>
  <si>
    <t>852201О.99.0.ББ32АР84000</t>
  </si>
  <si>
    <t>05.03.06 Экология и природопользование</t>
  </si>
  <si>
    <t>852201О.99.0.ББ32АС08000</t>
  </si>
  <si>
    <t>852201О.99.0.ББ32АТ28000</t>
  </si>
  <si>
    <t>06.03.01 Биология</t>
  </si>
  <si>
    <t>852201О.99.0.ББ32АТ52000</t>
  </si>
  <si>
    <t xml:space="preserve">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</t>
  </si>
  <si>
    <t>852201О.99.0.ББ32АШ04000</t>
  </si>
  <si>
    <t>08.03.01 Строительство</t>
  </si>
  <si>
    <t>852201О.99.0.ББ32АШ28000</t>
  </si>
  <si>
    <t>852201О.99.0.ББ32АЩ48000</t>
  </si>
  <si>
    <t>09.03.01 Информатика и вычислительная техника</t>
  </si>
  <si>
    <t>852201О.99.0.ББ32АЩ72000</t>
  </si>
  <si>
    <t>852201О.99.0.ББ32АЭ20000</t>
  </si>
  <si>
    <t>09.03.02 Информационные системы и технологии</t>
  </si>
  <si>
    <t>852201О.99.0.ББ32АЭ44000</t>
  </si>
  <si>
    <t>852201О.99.0.ББ32АЮ64000</t>
  </si>
  <si>
    <t>09.03.04 Программная инженерия</t>
  </si>
  <si>
    <t>852201О.99.0.ББ32БВ24000</t>
  </si>
  <si>
    <t>11.03.02 Инфокоммуникационные технологии и системы связи</t>
  </si>
  <si>
    <t xml:space="preserve">Федеральный 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</t>
  </si>
  <si>
    <t>852201О.99.0.ББ32БВ48000</t>
  </si>
  <si>
    <t>852201О.99.0.ББ32БЛ16000</t>
  </si>
  <si>
    <t>13.03.02 Электроэнергетика и электротехника</t>
  </si>
  <si>
    <t>852201О.99.0.ББ32БЛ40000</t>
  </si>
  <si>
    <t xml:space="preserve">Приказ Минобрнауки России от 12.09.2013 № 1061 Об утверждении перечней специальностей и направлений подготовки высшего образования;
Федеральный 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</t>
  </si>
  <si>
    <t>852201О.99.0.ББ32ВБ60000</t>
  </si>
  <si>
    <t>20.03.01 Техносферная безопасность</t>
  </si>
  <si>
    <t>852201О.99.0.ББ32ВБ84000</t>
  </si>
  <si>
    <t xml:space="preserve">3 - Автономное;
2 - Бюджетное;
1 - Казенное;
</t>
  </si>
  <si>
    <t>852201О.99.0.ББ32ВЧ48000</t>
  </si>
  <si>
    <t>27.03.02 Управление качеством</t>
  </si>
  <si>
    <t>852201О.99.0.ББ32ВШ92000</t>
  </si>
  <si>
    <t>27.03.04 Управление в технических системах</t>
  </si>
  <si>
    <t xml:space="preserve">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Федеральный закон Государственная Дума РФ от 29.12.2012 № 273-ФЗ Об образовании в Российской Федерации;
Приказ Минобрнауки России от 12.09.2013 № 1061 Об утверждении перечней специальностей и направлений подготовки высшего образования;
</t>
  </si>
  <si>
    <t>852201О.99.0.ББ32ГС80000</t>
  </si>
  <si>
    <t>37.03.01 Психология</t>
  </si>
  <si>
    <t>852201О.99.0.ББ32ГУ96000</t>
  </si>
  <si>
    <t>38.03.01 Экономика</t>
  </si>
  <si>
    <t xml:space="preserve">8602200001/860201001 - 00023 - БЮДЖЕТНОЕ УЧРЕЖДЕНИЕ ВЫСШЕГО ОБРАЗОВАНИЯ ХАНТЫ-МАНСИЙСКОГО АВТОНОМНОГО ОКРУГА - ЮГРЫ "СУРГУТСКИЙ ГОСУДАРСТВЕННЫЙ УНИВЕРСИТЕТ";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</t>
  </si>
  <si>
    <t>852201О.99.0.ББ32ГФ20000</t>
  </si>
  <si>
    <t xml:space="preserve">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Федеральный закон Государственная Дума РФ от 29.12.2012 № 273-ФЗ Об образовании в Российской Федерации;
</t>
  </si>
  <si>
    <t>852201О.99.0.ББ32ГФ68000</t>
  </si>
  <si>
    <t>38.03.02 Менеджмент</t>
  </si>
  <si>
    <t>852201О.99.0.ББ32ГФ92000</t>
  </si>
  <si>
    <t>852201О.99.0.ББ32ГХ40000</t>
  </si>
  <si>
    <t>38.03.03 Управление персоналом</t>
  </si>
  <si>
    <t xml:space="preserve">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</si>
  <si>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852201О.99.0.ББ32ГХ64000</t>
  </si>
  <si>
    <t>852201О.99.0.ББ32ГЦ12000</t>
  </si>
  <si>
    <t>38.03.04 Государственное и муниципальное управление</t>
  </si>
  <si>
    <t>852201О.99.0.ББ32ГЦ36000</t>
  </si>
  <si>
    <t>852201О.99.0.ББ32ГЭ44000</t>
  </si>
  <si>
    <t>39.03.01 Социология</t>
  </si>
  <si>
    <t>852201О.99.0.ББ32ГЮ16000</t>
  </si>
  <si>
    <t>39.03.02 Социальная работа</t>
  </si>
  <si>
    <t>852201О.99.0.ББ32ГЮ88000</t>
  </si>
  <si>
    <t>39.03.03 Организация работы с молодежью</t>
  </si>
  <si>
    <t>852201О.99.0.ББ32ГЯ12000</t>
  </si>
  <si>
    <t>852201О.99.0.ББ32ДА32000</t>
  </si>
  <si>
    <t>40.03.01 Юриспруденция</t>
  </si>
  <si>
    <t>852201О.99.0.ББ32ДА40000</t>
  </si>
  <si>
    <t>852201О.99.0.ББ32ДА56000</t>
  </si>
  <si>
    <t>852201О.99.0.ББ32ДГ92000</t>
  </si>
  <si>
    <t>41.03.04 Политология</t>
  </si>
  <si>
    <t>852201О.99.0.ББ32ДД16000</t>
  </si>
  <si>
    <t>852201О.99.0.ББ32ДЖ80000</t>
  </si>
  <si>
    <t>42.03.01 Реклама и связи с общественностью</t>
  </si>
  <si>
    <t>852201О.99.0.ББ32ДЗ04000</t>
  </si>
  <si>
    <t>852201О.99.0.ББ32ДЗ52000</t>
  </si>
  <si>
    <t>42.03.02 Журналистика</t>
  </si>
  <si>
    <t>852201О.99.0.ББ32ДМ12000</t>
  </si>
  <si>
    <t>43.03.01 Сервис</t>
  </si>
  <si>
    <t>852201О.99.0.ББ32ДМ84000</t>
  </si>
  <si>
    <t>43.03.02 Туризм</t>
  </si>
  <si>
    <t>852201О.99.0.ББ32ДН56000</t>
  </si>
  <si>
    <t>43.03.03 Гостиничное дело</t>
  </si>
  <si>
    <t>852201О.99.0.ББ32ДП00000</t>
  </si>
  <si>
    <t>44.03.01 Педагогическое образование</t>
  </si>
  <si>
    <t>852201О.99.0.ББ32ДП16000</t>
  </si>
  <si>
    <t>852201О.99.0.ББ32ДП24000</t>
  </si>
  <si>
    <t>852201О.99.0.ББ32ДП40000</t>
  </si>
  <si>
    <t>852201О.99.0.ББ32ДП72000</t>
  </si>
  <si>
    <t>44.03.02 Психолого-педагогическое образование</t>
  </si>
  <si>
    <t>852201О.99.0.ББ32ДР44000</t>
  </si>
  <si>
    <t>44.03.03 Специальное (дефектологическое) образование</t>
  </si>
  <si>
    <t>852201О.99.0.ББ32ДР60000</t>
  </si>
  <si>
    <t>852201О.99.0.ББ32ДР68000</t>
  </si>
  <si>
    <t>852201О.99.0.ББ32ДР84000</t>
  </si>
  <si>
    <t>852201О.99.0.ББ32ДС16000</t>
  </si>
  <si>
    <t>44.03.04 Профессиональное обучение (по отраслям)</t>
  </si>
  <si>
    <t>852201О.99.0.ББ32ДС88000</t>
  </si>
  <si>
    <t>44.03.05 Педагогическое образование (с двумя профилями подготовки)</t>
  </si>
  <si>
    <t>852201О.99.0.ББ32ДТ04000</t>
  </si>
  <si>
    <t>852201О.99.0.ББ32ДТ12000</t>
  </si>
  <si>
    <t xml:space="preserve">Приказ Минобрнауки России от 12.09.2013 № 1061 Об утверждении перечней специальностей и направлений подготовки высшего образования;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16.09.2003 № 131-ФЗ Об общих принципах организации местного самоуправления в Российской Федерации;
Федеральный закон Государственная Дума РФ от 29.12.2012 № 273-ФЗ Об образовании в Российской Федерации;
</t>
  </si>
  <si>
    <t>852201О.99.0.ББ32ДФ04000</t>
  </si>
  <si>
    <t>45.03.02 Лингвистика</t>
  </si>
  <si>
    <t>852201О.99.0.ББ32ДФ28000</t>
  </si>
  <si>
    <t>852201О.99.0.ББ32ДЦ92000</t>
  </si>
  <si>
    <t>46.03.01 История</t>
  </si>
  <si>
    <t>852201О.99.0.ББ32ДЧ16000</t>
  </si>
  <si>
    <t>852201О.99.0.ББ32ДЧ64000</t>
  </si>
  <si>
    <t>46.03.02 Документоведение и архивоведение</t>
  </si>
  <si>
    <t>852201О.99.0.ББ32ДЧ88000</t>
  </si>
  <si>
    <t>852201О.99.0.ББ32ЕБ12000</t>
  </si>
  <si>
    <t>49.03.01 Физическая культура</t>
  </si>
  <si>
    <t>852201О.99.0.ББ32ЕБ36000</t>
  </si>
  <si>
    <t>852201О.99.0.ББ32ЕБ84000</t>
  </si>
  <si>
    <t>49.03.02 Физическая культура для лиц с отклонениями в состоянии здоровья (адаптивная физическая культура)</t>
  </si>
  <si>
    <t>852201О.99.0.ББ32ЕВ08000</t>
  </si>
  <si>
    <t>852201О.99.0.ББ32ЕВ56000</t>
  </si>
  <si>
    <t>49.03.03 Рекреация и спортивно-оздоровительный туризм</t>
  </si>
  <si>
    <t>852201О.99.0.ББ32ЕИ32000</t>
  </si>
  <si>
    <t>51.03.02 Народная художественная культура</t>
  </si>
  <si>
    <t>852201О.99.0.ББ32ЕК04000</t>
  </si>
  <si>
    <t>51.03.03 Социально-культурная деятельность</t>
  </si>
  <si>
    <t>852201О.99.0.ББ32ЕК76000</t>
  </si>
  <si>
    <t>51.03.04 Музеология и охрана объектов культурного и природного наследия</t>
  </si>
  <si>
    <t>852201О.99.0.ББ32ЕЛ00000</t>
  </si>
  <si>
    <t>852201О.99.0.ББ32ЕЧ72000</t>
  </si>
  <si>
    <t>54.03.01 Дизайн</t>
  </si>
  <si>
    <t>852201О.99.0.ББ32ЕЧ96000</t>
  </si>
  <si>
    <t>39</t>
  </si>
  <si>
    <t>Высшее образование - специалист</t>
  </si>
  <si>
    <t>852202О.99.0.ББ36АГ60000</t>
  </si>
  <si>
    <t>ББ36</t>
  </si>
  <si>
    <t>Реализация образовательных программ высшего образования – программ специалитета</t>
  </si>
  <si>
    <t>04.05.01 Фундаментальная и прикладная химия</t>
  </si>
  <si>
    <t>85.22.2</t>
  </si>
  <si>
    <t xml:space="preserve">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</t>
  </si>
  <si>
    <t>852202О.99.0.ББ36АГ84000</t>
  </si>
  <si>
    <t xml:space="preserve">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Приказ Министерство образования и науки Российской Федерации от 12.09.2013 № 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</t>
  </si>
  <si>
    <t xml:space="preserve">1 - Казенное;
2 - Бюджетное;
3 - Автономное;
</t>
  </si>
  <si>
    <t>852202О.99.0.ББ36АЯ36000</t>
  </si>
  <si>
    <t>20.05.01 Пожарная безопасность</t>
  </si>
  <si>
    <t>852202О.99.0.ББ36АЯ52000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</si>
  <si>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№1061 Об утверждении перечней специальностей и направлений подготовки высшего образования;
</t>
  </si>
  <si>
    <t>852202О.99.0.ББ36ВГ04000</t>
  </si>
  <si>
    <t>31.05.01 Лечебное дело</t>
  </si>
  <si>
    <t>852202О.99.0.ББ36ВГ28000</t>
  </si>
  <si>
    <t xml:space="preserve">8601014919/860101001 - 00002 - БЮДЖЕТНОЕ УЧРЕЖДЕНИЕ ВЫСШЕГО ОБРАЗОВАНИЯ ХАНТЫ-МАНСИЙСКОГО АВТОНОМНОГО ОКРУГА - ЮГРЫ "ХАНТЫ-МАНСИЙСКАЯ ГОСУДАРСТВЕННАЯ МЕДИЦИНСКАЯ АКАДЕМИЯ";
</t>
  </si>
  <si>
    <t>852202О.99.0.ББ36ВГ76000</t>
  </si>
  <si>
    <t>31.05.02 Педиатрия</t>
  </si>
  <si>
    <t>852202О.99.0.ББ36ВД00000</t>
  </si>
  <si>
    <t>852202О.99.0.ББ36ВЛ24000</t>
  </si>
  <si>
    <t>37.05.01 Клиническая психология</t>
  </si>
  <si>
    <t>852202О.99.0.ББ36ВЛ48000</t>
  </si>
  <si>
    <t>852202О.99.0.ББ36ВЛ96000</t>
  </si>
  <si>
    <t>37.05.02 Психология служебной деятельности</t>
  </si>
  <si>
    <t>852202О.99.0.ББ36ВМ20000</t>
  </si>
  <si>
    <t>852202О.99.0.ББ36ВН40000</t>
  </si>
  <si>
    <t>38.05.01 Экономическая безопасность</t>
  </si>
  <si>
    <t>852202О.99.0.ББ36ВО12000</t>
  </si>
  <si>
    <t>38.05.02 Таможенное дело</t>
  </si>
  <si>
    <t>40</t>
  </si>
  <si>
    <t>Высшее образование - магистратура</t>
  </si>
  <si>
    <t>852203О.99.0.ББ40АБ44000</t>
  </si>
  <si>
    <t>ББ40</t>
  </si>
  <si>
    <t>Реализация образовательных программ высшего образования – программ магистратуры</t>
  </si>
  <si>
    <t>01.04.02 Прикладная математика и информатика</t>
  </si>
  <si>
    <t>Физические лица, имеющие высшее образование</t>
  </si>
  <si>
    <t>85.22.3</t>
  </si>
  <si>
    <t>852203О.99.0.ББ40АЗ92000</t>
  </si>
  <si>
    <t>03.04.02 Физика</t>
  </si>
  <si>
    <t>852203О.99.0.ББ40АЛ08000</t>
  </si>
  <si>
    <t>04.04.01 Химия</t>
  </si>
  <si>
    <t xml:space="preserve">Федеральный закон Государственная Дума РФ от 29.12.2012 № 273-ФЗ Об образовании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 от 06.10.2003 № 131-ФЗ Об общих принципах организации местного самоуправления в Российской Федерации;
Приказ Министерство образования и науки Российской Федерации от 12.09.2013 № 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 1061 Об утверждении перечней специальностей и направлений подготовки высшего образования;
</t>
  </si>
  <si>
    <t>852203О.99.0.ББ40АР84000</t>
  </si>
  <si>
    <t>05.04.06 Экология и природопользование</t>
  </si>
  <si>
    <t>852203О.99.0.ББ40АТ28000</t>
  </si>
  <si>
    <t>06.04.01 Биология</t>
  </si>
  <si>
    <t>852203О.99.0.ББ40АШ04000</t>
  </si>
  <si>
    <t>08.04.01 Строительство</t>
  </si>
  <si>
    <t>852203О.99.0.ББ40АЩ48000</t>
  </si>
  <si>
    <t>09.04.01 Информатика и вычислительная техника</t>
  </si>
  <si>
    <t>852203О.99.0.ББ40АЭ20000</t>
  </si>
  <si>
    <t>09.04.02 Информационные системы и технологии</t>
  </si>
  <si>
    <t>852203О.99.0.ББ40БВ24000</t>
  </si>
  <si>
    <t>11.04.02 Инфокоммуникационные технологии и системы связи</t>
  </si>
  <si>
    <t>852203О.99.0.ББ40БЛ16000</t>
  </si>
  <si>
    <t>13.04.02 Электроэнергетика и электротехника</t>
  </si>
  <si>
    <t>852203О.99.0.ББ40БЛ40000</t>
  </si>
  <si>
    <t>852203О.99.0.ББ40ВВ32000</t>
  </si>
  <si>
    <t>20.04.01 Техносферная безопасность</t>
  </si>
  <si>
    <t>852203О.99.0.ББ40ВЩ64000</t>
  </si>
  <si>
    <t>27.04.04 Управление в технических системах</t>
  </si>
  <si>
    <t>852203О.99.0.ББ40ВЭ36000</t>
  </si>
  <si>
    <t>27.04.05 Инноватика</t>
  </si>
  <si>
    <t>852203О.99.0.ББ40ГФ68000</t>
  </si>
  <si>
    <t>37.04.01 Психология</t>
  </si>
  <si>
    <t>852203О.99.0.ББ40ГЦ84000</t>
  </si>
  <si>
    <t>38.04.01 Экономика</t>
  </si>
  <si>
    <t>852203О.99.0.ББ40ГЧ08000</t>
  </si>
  <si>
    <t>852203О.99.0.ББ40ГЧ56000</t>
  </si>
  <si>
    <t>38.04.02 Менеджмент</t>
  </si>
  <si>
    <t>852203О.99.0.ББ40ГШ28000</t>
  </si>
  <si>
    <t>38.04.03 Управление персоналом</t>
  </si>
  <si>
    <t>852203О.99.0.ББ40ГЩ00000</t>
  </si>
  <si>
    <t>38.04.04 Государственное и муниципальное управление</t>
  </si>
  <si>
    <t>852203О.99.0.ББ40ГЮ88000</t>
  </si>
  <si>
    <t>38.04.08 Финансы и кредит</t>
  </si>
  <si>
    <t>852203О.99.0.ББ40ДБ76000</t>
  </si>
  <si>
    <t>39.04.01 Социология</t>
  </si>
  <si>
    <t>852203О.99.0.ББ40ДВ48000</t>
  </si>
  <si>
    <t>39.04.02 Социальная работа</t>
  </si>
  <si>
    <t>852203О.99.0.ББ40ДД64000</t>
  </si>
  <si>
    <t>40.04.01 Юриспруденция</t>
  </si>
  <si>
    <t>852203О.99.0.ББ40ДИ24000</t>
  </si>
  <si>
    <t>41.04.04 Политология</t>
  </si>
  <si>
    <t>852203О.99.0.ББ40ДТ60000</t>
  </si>
  <si>
    <t>44.04.01 Педагогическое образование</t>
  </si>
  <si>
    <t>852203О.99.0.ББ40ДТ76000</t>
  </si>
  <si>
    <t>852203О.99.0.ББ40ДТ84000</t>
  </si>
  <si>
    <t>852203О.99.0.ББ40ДУ32000</t>
  </si>
  <si>
    <t>44.04.02 Психолого-педагогическое образование</t>
  </si>
  <si>
    <t>852203О.99.0.ББ40ДФ04000</t>
  </si>
  <si>
    <t>44.04.03 Специальное (дефектологическое) образование</t>
  </si>
  <si>
    <t>852203О.99.0.ББ40ДЦ92000</t>
  </si>
  <si>
    <t>45.04.02 Лингвистика</t>
  </si>
  <si>
    <t>852203О.99.0.ББ40ДЩ80000</t>
  </si>
  <si>
    <t>46.04.01 История</t>
  </si>
  <si>
    <t>852203О.99.0.ББ40ДЭ52000</t>
  </si>
  <si>
    <t>46.04.02 Документоведение и архивоведение</t>
  </si>
  <si>
    <t>852203О.99.0.ББ40ЕД00000</t>
  </si>
  <si>
    <t>49.04.01 Физическая культура</t>
  </si>
  <si>
    <t>852203О.99.0.ББ40ЕД72000</t>
  </si>
  <si>
    <t>49.04.02 Физическая культура для лиц с отклонениями в состоянии здоровья (адаптивная физическая культура)</t>
  </si>
  <si>
    <t>852203О.99.0.ББ40ЕЕ44000</t>
  </si>
  <si>
    <t>49.04.03 Спорт</t>
  </si>
  <si>
    <t>852203О.99.0.ББ40ЕМ92000</t>
  </si>
  <si>
    <t>51.04.03 Социально-культурная деятельность</t>
  </si>
  <si>
    <t>41</t>
  </si>
  <si>
    <t>Высшее образование - подготовка кадров высшей квалификации</t>
  </si>
  <si>
    <t>852301О.99.0.ББ48АА72000</t>
  </si>
  <si>
    <t>ББ48</t>
  </si>
  <si>
    <t>Реализация образовательных программ высшего образования – программ ординатуры</t>
  </si>
  <si>
    <t>31.08.01 Акушерство и гинекология</t>
  </si>
  <si>
    <t>физические лица, имеющие высшее медицинское и (или) фармацевтическое образование (специалитет или магистратура)</t>
  </si>
  <si>
    <t>85.23</t>
  </si>
  <si>
    <t>85.23.1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</si>
  <si>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№1258 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ординатуры;
Приказ Минобрнауки России от 12.09.2013 №1061 Об утверждении перечней специальностей и направлений подготовки высшего образования;
</t>
  </si>
  <si>
    <t>852301О.99.0.ББ48АБ44000</t>
  </si>
  <si>
    <t>31.08.02 Анестезиология-реаниматология</t>
  </si>
  <si>
    <t>852301О.99.0.ББ48АВ88000</t>
  </si>
  <si>
    <t>31.08.04 Трансфузиология</t>
  </si>
  <si>
    <t>852301О.99.0.ББ48АГ60000</t>
  </si>
  <si>
    <t>31.08.05 Клиническая лабораторная диагностика</t>
  </si>
  <si>
    <t>852301О.99.0.ББ48АЕ04000</t>
  </si>
  <si>
    <t>31.08.07 Патологическая анатомия</t>
  </si>
  <si>
    <t>852301О.99.0.ББ48АЖ48000</t>
  </si>
  <si>
    <t>31.08.09 Рентгенология</t>
  </si>
  <si>
    <t>852301О.99.0.ББ48АЗ92000</t>
  </si>
  <si>
    <t>31.08.11 Ультразвуковая диагностика</t>
  </si>
  <si>
    <t>852301О.99.0.ББ48АН24000</t>
  </si>
  <si>
    <t>31.08.17 Детская эндокринология</t>
  </si>
  <si>
    <t>852301О.99.0.ББ48АН96000</t>
  </si>
  <si>
    <t>31.08.18 Неонатология</t>
  </si>
  <si>
    <t xml:space="preserve">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№1258 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ординатуры;
</t>
  </si>
  <si>
    <t>852301О.99.0.ББ48АО68000</t>
  </si>
  <si>
    <t>31.08.19 Педиатрия</t>
  </si>
  <si>
    <t>852301О.99.0.ББ48АР12000</t>
  </si>
  <si>
    <t>31.08.21 Психиатрия-наркология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</si>
  <si>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Приказ Министерства образования и науки РФ от 19.11.2013 №1258 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ординатуры;
Приказ Минобрнауки России от 12.09.2013 №1061 Об утверждении перечней специальностей и направлений подготовки высшего образования;
</t>
  </si>
  <si>
    <t>852301О.99.0.ББ48АУ72000</t>
  </si>
  <si>
    <t>31.08.26 Аллергология и иммунология</t>
  </si>
  <si>
    <t>852301О.99.0.ББ48АЧ32000</t>
  </si>
  <si>
    <t>31.08.31 Гериатрия</t>
  </si>
  <si>
    <t>852301О.99.0.ББ48АШ04000</t>
  </si>
  <si>
    <t>31.08.32 Дерматовенерология</t>
  </si>
  <si>
    <t>852301О.99.0.ББ48АЭ20000</t>
  </si>
  <si>
    <t>31.08.35 Инфекционные болезни</t>
  </si>
  <si>
    <t>852301О.99.0.ББ48АЭ92000</t>
  </si>
  <si>
    <t>31.08.36 Кардиология</t>
  </si>
  <si>
    <t>852301О.99.0.ББ48АЮ64000</t>
  </si>
  <si>
    <t>31.08.37 Клиническая фармакология</t>
  </si>
  <si>
    <t>852301О.99.0.ББ48БВ24000</t>
  </si>
  <si>
    <t>31.08.42 Неврология</t>
  </si>
  <si>
    <t>852301О.99.0.ББ48БЖ56000</t>
  </si>
  <si>
    <t>31.08.48 Скорая медицинская помощь</t>
  </si>
  <si>
    <t>852301О.99.0.ББ48БЗ28000</t>
  </si>
  <si>
    <t>31.08.49 Терапия</t>
  </si>
  <si>
    <t>852301О.99.0.ББ48БИ00000</t>
  </si>
  <si>
    <t>31.08.50 Физиотерапия</t>
  </si>
  <si>
    <t xml:space="preserve">- Министерства образования и науки РФ от 19.11.2013 № 1258 Об утверждении Порядка организации и осуществления образовательной деятельности по образовательным программам высшего образования - программам ординатуры;
Закон Государственная Дума РФ от 29.12.2012 № 273-ФЗ Об образовании в Российской Федерации;
Федеральный закон Государственная Дума РФ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 131-ФЗ Об общих принципах организации местного самоуправления в Российской Федерации;
Приказ Минобрнауки России от 12.09.2013 № 1061 Об утверждении перечней специальностей и направлений подготовки высшего образования;
</t>
  </si>
  <si>
    <t>852301О.99.0.ББ48БИ72000</t>
  </si>
  <si>
    <t>31.08.51 Фтизиатрия</t>
  </si>
  <si>
    <t>852301О.99.0.ББ48БЛ16000</t>
  </si>
  <si>
    <t>31.08.53 Эндокринология</t>
  </si>
  <si>
    <t>852301О.99.0.ББ48БЛ88000</t>
  </si>
  <si>
    <t>31.08.54 Общая врачебная практика (семейная медицина)</t>
  </si>
  <si>
    <t>852301О.99.0.ББ48БО04000</t>
  </si>
  <si>
    <t>31.08.57 Онкология</t>
  </si>
  <si>
    <t>852301О.99.0.ББ48БО76000</t>
  </si>
  <si>
    <t>31.08.58 Оториноларингология</t>
  </si>
  <si>
    <t>852301О.99.0.ББ48БП48000</t>
  </si>
  <si>
    <t>31.08.59 Офтальмология</t>
  </si>
  <si>
    <t>852301О.99.0.ББ48БТ36000</t>
  </si>
  <si>
    <t>31.08.63 Сердечно-сосудистая хирургия</t>
  </si>
  <si>
    <t>852301О.99.0.ББ48БФ52000</t>
  </si>
  <si>
    <t>31.08.66 Травматология и ортопедия</t>
  </si>
  <si>
    <t>852301О.99.0.ББ48БХ24000</t>
  </si>
  <si>
    <t>31.08.67 Хирургия</t>
  </si>
  <si>
    <t>852301О.99.0.ББ48БШ12000</t>
  </si>
  <si>
    <t>31.08.71 Организация здравоохранения и общественное здоровье</t>
  </si>
  <si>
    <t>852301О.99.0.ББ50АА72000</t>
  </si>
  <si>
    <t>ББ50</t>
  </si>
  <si>
    <t>Реализация образовательных программ высшего образования – программ подготовки научно-педагогических кадров в аспирантуре</t>
  </si>
  <si>
    <t>01.06.01 Математика и механика</t>
  </si>
  <si>
    <t>Физические лица, имеющие высшее образование (специалитет или магистратура)</t>
  </si>
  <si>
    <t xml:space="preserve">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</t>
  </si>
  <si>
    <t>852301О.99.0.ББ50АА88000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</si>
  <si>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№1061 Об утверждении перечней специальностей и направлений подготовки высшего образования;
</t>
  </si>
  <si>
    <t>852301О.99.0.ББ50АВ16000</t>
  </si>
  <si>
    <t>02.06.01 Компьютерные и информационные науки</t>
  </si>
  <si>
    <t xml:space="preserve">Федеральный закон Государственная Дума РФ от 06.10.2003 №131-ФЗ Об общих принципах организации местного самоуправления в Российской Федерации;
Приказ Минобрнауки России от 12.09.2013 №1061 Об утверждении перечней специальностей и направлений подготовки высшего образования;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</si>
  <si>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>852301О.99.0.ББ50АГ60000</t>
  </si>
  <si>
    <t>03.06.01 Физика и астрономия</t>
  </si>
  <si>
    <t>852301О.99.0.ББ50АЕ04000</t>
  </si>
  <si>
    <t>04.06.01 Химические науки</t>
  </si>
  <si>
    <t>852301О.99.0.ББ50АЕ20000</t>
  </si>
  <si>
    <t>852301О.99.0.ББ50АЖ48000</t>
  </si>
  <si>
    <t>05.06.01 Науки о земле</t>
  </si>
  <si>
    <t>852301О.99.0.ББ50АЗ92000</t>
  </si>
  <si>
    <t>06.06.01 Биологические науки</t>
  </si>
  <si>
    <t>852301О.99.0.ББ50АИ08000</t>
  </si>
  <si>
    <t>852301О.99.0.ББ50АН24000</t>
  </si>
  <si>
    <t>09.06.01 Информатика и вычислительная техника</t>
  </si>
  <si>
    <t>852301О.99.0.ББ50АН40000</t>
  </si>
  <si>
    <t>852301О.99.0.ББ50АО68000</t>
  </si>
  <si>
    <t>10.06.01 Информационная безопасность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</si>
  <si>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</t>
  </si>
  <si>
    <t>852301О.99.0.ББ50БЛ88000</t>
  </si>
  <si>
    <t>27.06.01 Управление в технических системах</t>
  </si>
  <si>
    <t>852301О.99.0.ББ50БР20000</t>
  </si>
  <si>
    <t>30.06.01 Фундаментальная медицина</t>
  </si>
  <si>
    <t>852301О.99.0.ББ50БР36000</t>
  </si>
  <si>
    <t>852301О.99.0.ББ50БС64000</t>
  </si>
  <si>
    <t>31.06.01 Клиническая медицина</t>
  </si>
  <si>
    <t>852301О.99.0.ББ50БС80000</t>
  </si>
  <si>
    <t>852301О.99.0.ББ50БУ08000</t>
  </si>
  <si>
    <t>32.06.01 Медико-профилактическое дело</t>
  </si>
  <si>
    <t xml:space="preserve">Приказ Минобрнауки России от 12.09.2013 №1061 Об утверждении перечней специальностей и направлений подготовки высшего образования;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Приказ Министерства образования и науки РФ от 19.11.2013 №1259 Об утверждении Порядка организации и осуществления образовательной деятельности по образовательным программам высшего образования - программам подготовки научно-педагогических кадров в аспирантуре (адъюнктуре);
Приказ Министерство образования и науки Российской Федерации от 12.09.2013 №1060 Об утверждении перечней специальностей и направлений подготовки высшего образования, применяемых при реализации образовательных программ высшего образования, содержащих сведения, составляющие государственную тайну или служебную информацию ограниченного распространения;
</t>
  </si>
  <si>
    <t>852301О.99.0.ББ50БУ24000</t>
  </si>
  <si>
    <t>852301О.99.0.ББ50БЮ00000</t>
  </si>
  <si>
    <t>37.06.01 Психологические науки</t>
  </si>
  <si>
    <t>852301О.99.0.ББ50БЮ16000</t>
  </si>
  <si>
    <t>852301О.99.0.ББ50БЯ44000</t>
  </si>
  <si>
    <t>38.06.01 Экономика</t>
  </si>
  <si>
    <t>852301О.99.0.ББ50БЯ60000</t>
  </si>
  <si>
    <t>852301О.99.0.ББ50ВА88000</t>
  </si>
  <si>
    <t>39.06.01 Социологические науки</t>
  </si>
  <si>
    <t>852301О.99.0.ББ50ВБ04000</t>
  </si>
  <si>
    <t>852301О.99.0.ББ50ВВ32000</t>
  </si>
  <si>
    <t>40.06.01 Юриспруденция</t>
  </si>
  <si>
    <t>852301О.99.0.ББ50ВВ48000</t>
  </si>
  <si>
    <t>852301О.99.0.ББ50ВЖ64000</t>
  </si>
  <si>
    <t>44.06.01 Образование и педагогические науки</t>
  </si>
  <si>
    <t>852301О.99.0.ББ50ВЖ80000</t>
  </si>
  <si>
    <t>852301О.99.0.ББ50ВЖ88000</t>
  </si>
  <si>
    <t>852301О.99.0.ББ50ВИ08000</t>
  </si>
  <si>
    <t>45.06.01 Языкознание и литературоведение</t>
  </si>
  <si>
    <t>852301О.99.0.ББ50ВИ24000</t>
  </si>
  <si>
    <t>852301О.99.0.ББ50ВК52000</t>
  </si>
  <si>
    <t>46.06.01 Исторические науки и археология</t>
  </si>
  <si>
    <t>852301О.99.0.ББ50ВК68000</t>
  </si>
  <si>
    <t>852301О.99.0.ББ50ВЛ96000</t>
  </si>
  <si>
    <t>47.06.01 Философия, этика и религиоведение</t>
  </si>
  <si>
    <t>852301О.99.0.ББ50ВМ12000</t>
  </si>
  <si>
    <t>852301О.99.0.ББ50ВО84000</t>
  </si>
  <si>
    <t>49.06.01 Физическая культура и спорт</t>
  </si>
  <si>
    <t>852301О.99.0.ББ50ВП00000</t>
  </si>
  <si>
    <t>852301О.99.0.ББ50ВП08000</t>
  </si>
  <si>
    <t>42</t>
  </si>
  <si>
    <t>Дополнительное образование детей и взрослых</t>
  </si>
  <si>
    <t>804200О.99.0.ББ52АЕ04000</t>
  </si>
  <si>
    <t>ББ52</t>
  </si>
  <si>
    <t>Реализация дополнительных общеразвивающих программ</t>
  </si>
  <si>
    <t>технической</t>
  </si>
  <si>
    <t>85.41.1</t>
  </si>
  <si>
    <t>80.42;
80.10.12.123</t>
  </si>
  <si>
    <t xml:space="preserve">001 - Количество человеко-часов (Человеко-час);
</t>
  </si>
  <si>
    <t xml:space="preserve">Приказ Министерство образования и науки РФ от 29.08.2013 №1008 Об утверждении Порядка организации и осуществления образовательной деятельности по дополнительным общеобразовательным программам;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№273-ФЗ Об образовании в Российской Федерации;
</t>
  </si>
  <si>
    <t xml:space="preserve">8601035637/860101001 - D0146 - АВТОНОМНОЕ УЧРЕЖДЕНИЕ ХАНТЫ-МАНСИЙСКОГО АВТОНОМНОГО ОКРУГА - ЮГРЫ "РЕГИОНАЛЬНЫЙ МОЛОДЕЖНЫЙ ЦЕНТР";
8602200001/860201001 - 00023 - БЮДЖЕТНОЕ УЧРЕЖДЕНИЕ ВЫСШЕГО ОБРАЗОВАНИЯ ХАНТЫ-МАНСИЙСКОГО АВТОНОМНОГО ОКРУГА - ЮГРЫ "СУРГУТСКИЙ ГОСУДАРСТВЕННЫЙ УНИВЕРСИТЕТ";
</t>
  </si>
  <si>
    <t>01.01.2014</t>
  </si>
  <si>
    <t>804200О.99.0.ББ52АЕ05000</t>
  </si>
  <si>
    <t>Очная с применением дистанционных образовательных технологий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</si>
  <si>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06.10.2003 №131-ФЗ Об общих принципах организации местного самоуправления в Российской Федерации;
Приказ Министерство образования и науки РФ от 29.08.2013 №1008 Об утверждении Порядка организации и осуществления образовательной деятельности по дополнительным общеобразовательным программам;
</t>
  </si>
  <si>
    <t>804200О.99.0.ББ52АЕ28000</t>
  </si>
  <si>
    <t>естественнонаучной</t>
  </si>
  <si>
    <t>80.10.12.123;
80.42</t>
  </si>
  <si>
    <t xml:space="preserve">Федеральный закон Государственная Дума РФ от 29.12.2012 №273-ФЗ Об образовании в Российской Федерации;
Приказ Министерство образования и науки РФ от 29.08.2013 №1008 Об утверждении Порядка организации и осуществления образовательной деятельности по дополнительным общеобразовательным программам;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</si>
  <si>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>804200О.99.0.ББ52АЖ00000</t>
  </si>
  <si>
    <t>туристско-краеведческой</t>
  </si>
  <si>
    <t>804200О.99.0.ББ52АЖ01000</t>
  </si>
  <si>
    <t xml:space="preserve">Приказ Министерство образования и науки РФ от 29.08.2013 № 1008 Об утверждении Порядка организации и осуществления образовательной деятельности по дополнительным общеобразовательным программам;
Федеральный закон  от 06.10.2003 № 131-ФЗ Об общих принципах организации местного самоуправления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Государственная Дума РФ от 29.12.2012 № 273-ФЗ Об образовании в Российской Федерации;
</t>
  </si>
  <si>
    <t>804200О.99.0.ББ52АЖ24000</t>
  </si>
  <si>
    <t>cоциально-педагогической</t>
  </si>
  <si>
    <t>44</t>
  </si>
  <si>
    <t>Профессиональное обучение</t>
  </si>
  <si>
    <t>804200О.99.0.ББ65АЕ00000</t>
  </si>
  <si>
    <t>85.42.9</t>
  </si>
  <si>
    <t>80.42</t>
  </si>
  <si>
    <t xml:space="preserve">Российская Федерация;
субъект Российской Федерации;
</t>
  </si>
  <si>
    <t xml:space="preserve">Федеральный закон Государственная Дума РФ от 29.12.2012 №273-ФЗ Об образовании в Российской Федерации;
Федеральный закон Государственная Дума РФ от 08.01.1997 №1-ФЗ Уголовно-исполнительный кодекс Российской Федерации;
Закон РФ от 21.07.1993 №5473-I Об учреждениях и органах, исполняющих уголовные наказания в виде лишения свободы;
Приказ Министерство образования и науки РФ от 18.04.2013 №292 Об утверждении Порядка организации и осуществления образовательной деятельности по основным программам профессионального обучения;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</si>
  <si>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 xml:space="preserve">8610010220/861001001 - 04504 - БЮДЖЕТНОЕ УЧРЕЖДЕНИЕ ПРОФЕССИОНАЛЬНОГО ОБРАЗОВАНИЯ ХАНТЫ-МАНСИЙСКОГО АВТОНОМНОГО ОКРУГА - ЮГРЫ "НЯГАНСКИЙ ТЕХНОЛОГИЧЕСКИЙ КОЛЛЕДЖ";
8602200072/860201001 - 01509 - АВТОНОМНОЕ УЧРЕЖДЕНИЕ ПРОФЕССИОНАЛЬНОГО ОБРАЗОВАНИЯ ХАНТЫ-МАНСИЙСКОГО АВТОНОМНОГО ОКРУГА - ЮГРЫ "СУРГУТСКИЙ ПОЛИТЕХНИЧЕСКИЙ КОЛЛЕДЖ";
8615010128/861501001 - 04505 - БЮДЖЕТНОЕ УЧРЕЖДЕНИЕ ПРОФЕССИОНАЛЬНОГО ОБРАЗОВАНИЯ ХАНТЫ-МАНСИЙСКОГО АВТОНОМНОГО ОКРУГА - ЮГРЫ "СОВЕТСКИЙ ПОЛИТЕХНИЧЕСКИЙ КОЛЛЕДЖ";
8601010181/860101001 - 01524 - АВТОНОМНОЕ УЧРЕЖДЕНИЕ ПРОФЕССИОНАЛЬНОГО ОБРАЗОВАНИЯ ХАНТЫ-МАНСИЙСКОГО АВТОНОМНОГО ОКРУГА - ЮГРЫ "ХАНТЫ-МАНСИЙСКИЙ ТЕХНОЛОГО-ПЕДАГОГИЧЕСКИЙ КОЛЛЕДЖ";
8616001655/861601001 - 00030 - БЮДЖЕТНОЕ УЧРЕЖДЕНИЕ ПРОФЕССИОНАЛЬНОГО ОБРАЗОВАНИЯ ХАНТЫ-МАНСИЙСКОГО АВТОНОМНОГО ОКРУГА - ЮГРЫ "МЕЖДУРЕЧЕНСКИЙ АГРОПРОМЫШЛЕННЫЙ КОЛЛЕДЖ";
8603031660/860301001 - 04526 - БЮДЖЕТНОЕ УЧРЕЖДЕНИЕ ПРОФЕССИОНАЛЬНОГО ОБРАЗОВАНИЯ ХАНТЫ-МАНСИЙСКОГО АВТОНОМНОГО ОКРУГА - ЮГРЫ "НИЖНЕВАРТОВСКИЙ ПОЛИТЕХНИЧЕСКИЙ КОЛЛЕДЖ";
8603033000/860301001 - 04531 - БЮДЖЕТНОЕ УЧРЕЖДЕНИЕ ПРОФЕССИОНАЛЬНОГО ОБРАЗОВАНИЯ ХАНТЫ-МАНСИЙСКОГО АВТОНОМНОГО ОКРУГА - ЮГРЫ "НИЖНЕВАРТОВСКИЙ СТРОИТЕЛЬНЫЙ КОЛЛЕДЖ";
8609011356/860901001 - 04591 - БЮДЖЕТНОЕ УЧРЕЖДЕНИЕ ПРОФЕССИОНАЛЬНОГО ОБРАЗОВАНИЯ ХАНТЫ-МАНСИЙСКОГО АВТОНОМНОГО ОКРУГА - ЮГРЫ "РАДУЖНИНСКИЙ ПОЛИТЕХНИЧЕСКИЙ КОЛЛЕДЖ";
8613001248/861301001 - 04529 - БЮДЖЕТНОЕ УЧРЕЖДЕНИЕ ПРОФЕССИОНАЛЬНОГО ОБРАЗОВАНИЯ ХАНТЫ-МАНСИЙСКОГО АВТОНОМНОГО ОКРУГА - ЮГРЫ "ИГРИМСКИЙ ПОЛИТЕХНИЧЕСКИЙ КОЛЛЕДЖ";
</t>
  </si>
  <si>
    <t>26.11.2015</t>
  </si>
  <si>
    <t>50</t>
  </si>
  <si>
    <t xml:space="preserve">Дошкольное образование </t>
  </si>
  <si>
    <t>853212О.99.0.БВ20АА00001</t>
  </si>
  <si>
    <t>БВ20</t>
  </si>
  <si>
    <t>96.09;
88.9</t>
  </si>
  <si>
    <t>85.32.12.111</t>
  </si>
  <si>
    <t xml:space="preserve">Федеральный закон Государственная Дума РФ от 29.12.2012 № 273-ФЗ Об образовании в Российской Федерации;
Письмо Минобрнауки России от 10.02.2015 № ВК-268/07 О совершенствовании деятельности центров психолого-педагогической, медицинской и социальной помощи;
Федеральный закон Государственная Дума РФ от 24.06.1999 № 120-ФЗ Об основах системы профилактики безнадзорности и правонарушений несовершеннолетних;
</t>
  </si>
  <si>
    <t>18.11.2015</t>
  </si>
  <si>
    <t>60</t>
  </si>
  <si>
    <t>Дополнительное профессиональное образование для лиц, имеющих или получающих высшее образование</t>
  </si>
  <si>
    <t>804200О.99.0.ББ60АБ20001</t>
  </si>
  <si>
    <t>ББ60</t>
  </si>
  <si>
    <t>Реализация дополнительных профессиональных программ повышения квалификации</t>
  </si>
  <si>
    <t>Физические лица, имеющие или получающие среднее профессиональное и (или) высшее образование</t>
  </si>
  <si>
    <t xml:space="preserve">Федеральный закон Государственная Дума РФ от 29.12.2012 №273-ФЗ Об образовании в Российской Федерации;
Приказ Министерство образования и науки РФ от 01.07.2013 №499 Об утверждении Порядка организации и осуществления образовательной деятельности по дополнительным профессиональным программам;
Федеральный закон Государственная Дума РФ от 06.10.2003 №131-ФЗ Об общих принципах организации местного самоуправления в Российской Федерации;
Федеральный закон Государственная Дума РФ от 06.10.1999 №184-ФЗ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</t>
  </si>
  <si>
    <t>24.11.2015</t>
  </si>
  <si>
    <t>804200О.99.0.ББ60АБ24001</t>
  </si>
  <si>
    <t>804200О.99.0.ББ60АБ25001</t>
  </si>
  <si>
    <t>Очно-заочная с применением дистанционных образовательных технологий</t>
  </si>
  <si>
    <t xml:space="preserve">8601001660/860101001 - D0147 - АВТОНОМНОЕ УЧРЕЖДЕНИЕ ДОПОЛНИТЕЛЬНОГО ПРОФЕССИОНАЛЬНОГО ОБРАЗОВАНИЯ ХАНТЫ-МАНСИЙСКОГО АВТОНОМНОГО ОКРУГА - ЮГРЫ "ИНСТИТУТ РАЗВИТИЯ ОБРАЗОВАНИЯ";
8602200530/860201001 - 04513 - БЮДЖЕТНОЕ УЧРЕЖДЕНИЕ ВЫСШЕГО ОБРАЗОВАНИЯ ХАНТЫ-МАНСИЙСКОГО АВТОНОМНОГО ОКРУГА - ЮГРЫ "СУРГУТСКИЙ ГОСУДАРСТВЕННЫЙ ПЕДАГОГИЧЕСКИЙ УНИВЕРСИТЕТ";
</t>
  </si>
  <si>
    <t>804200О.99.0.ББ60АБ28001</t>
  </si>
  <si>
    <t>804200О.99.0.ББ60АБ31001</t>
  </si>
  <si>
    <t>Заочная с применением дистанционных образовательных технологий и электронного обучения</t>
  </si>
  <si>
    <t>852101О.99.0.ББ28СЕ60000</t>
  </si>
  <si>
    <t xml:space="preserve">Федеральный закон Государственная Дума РФ от 29.12.2012 № 273-ФЗ Об образовании в Российской Федерации;
Закон 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
Федеральный закон  от 06.10.2003 № 131-ФЗ Об общих принципах организации местного самоуправления в Российской Федерации;
Приказ Министерство образования и науки РФ от 29.10.2013 № 1199 Об утверждении перечней профессий и специальностей среднего профессионального образования;
</t>
  </si>
  <si>
    <t>852101О.99.0.ББ29ГЗ20000</t>
  </si>
  <si>
    <t>852101О.99.0.ББ28ПЖ48000</t>
  </si>
  <si>
    <t>Информация об изменении объема субсидии на выполнение государственного задания БУ "Лангепасский политехнический колледж" в 2022 году</t>
  </si>
  <si>
    <t>Наименование показателя/Единица измерения объема государственных услуг (работ)</t>
  </si>
  <si>
    <t>Наименование показателя</t>
  </si>
  <si>
    <t>Нормативные затраты на оказание единицы государственной услуги (работы)</t>
  </si>
  <si>
    <t>Объем государственных услуг (работ) в натуральном выражении</t>
  </si>
  <si>
    <t>Объем бюджетных ассигнований на оказание государственной услуги (выполнение работы)</t>
  </si>
  <si>
    <t>Объем бюджетных ассигнований на уплату налогов</t>
  </si>
  <si>
    <t>Объем доходов от оказания платной деятельности при выполнении государственного задания</t>
  </si>
  <si>
    <t>Объем бюджетных ассигнований на финансовое обеспечение выполнения государственного задания</t>
  </si>
  <si>
    <t>Причины изменений показателей по гр. 4,5,7 (по итогу),8</t>
  </si>
  <si>
    <t>Наименование государственного учреждения  БУ "Лангепасский политехнический колледж"</t>
  </si>
  <si>
    <t>Численность обучающихся (чел.)</t>
  </si>
  <si>
    <t>Утверждено</t>
  </si>
  <si>
    <t>Х</t>
  </si>
  <si>
    <t>Изменения (+,-)</t>
  </si>
  <si>
    <t>Проект</t>
  </si>
  <si>
    <t>Число обучающихся (чел.)</t>
  </si>
  <si>
    <t>X</t>
  </si>
  <si>
    <t>Исполнитель: Толстогузов А.С., тел.360-161, доб.2577</t>
  </si>
  <si>
    <t>852101О.99.0.ББ28ИЗ36000</t>
  </si>
  <si>
    <t>s</t>
  </si>
  <si>
    <t>852101О.99.0.ББ28ШВ08002</t>
  </si>
  <si>
    <t>09.01.04 Наладчик аппаратных и программных средств инфокоммуникационных систем</t>
  </si>
  <si>
    <t>БО83</t>
  </si>
  <si>
    <t>852100О.99.0.БО83БД40000</t>
  </si>
  <si>
    <t xml:space="preserve">003 - Численность обучающихся (Человек);
</t>
  </si>
  <si>
    <t xml:space="preserve">сельское поселение;
субъект Российской Федерации;
городское поселение;
городской округ;
муниципальный район;
город федерального значения;
Российская Федерация;
</t>
  </si>
  <si>
    <t xml:space="preserve">Федеральный закон Государственная Дума от 29.12.2012 № 273-ФЗ Об образовании в Российской Федерации статья 68;
Приказ Министерство просвещения Российской Федерации от 17.05.2022 № 336 Об утверждении перечней профессий и специальностей среднего профессионального образования приложения1-2;
</t>
  </si>
  <si>
    <t>15.12.2022</t>
  </si>
  <si>
    <t>0241100590</t>
  </si>
  <si>
    <t>4.1. Предельные значения цен (тарифов)</t>
  </si>
  <si>
    <t>Наименование услуги</t>
  </si>
  <si>
    <t>Цена (тариф), единица измерения</t>
  </si>
  <si>
    <t>Часть 2. Сведения о выполняемых работах</t>
  </si>
  <si>
    <t xml:space="preserve">1. Наименование работы </t>
  </si>
  <si>
    <t>Код по региональному перечню государственных (муниципальных) услуг и работ</t>
  </si>
  <si>
    <t xml:space="preserve">(из регионального перечня государственных (муниципальных) услуг и работ)
</t>
  </si>
  <si>
    <t>2. Категории потребителей работы</t>
  </si>
  <si>
    <t>3. Показатели, характеризующие объем и (или) качество работы</t>
  </si>
  <si>
    <t>3.1. Показатели, характеризующие качество работы</t>
  </si>
  <si>
    <t>Показатель, характеризующий содержание работы
(по справочникам)</t>
  </si>
  <si>
    <t>Показатель, характеризующий условия (формы) выполнения работы
(по справочникам)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</si>
  <si>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</si>
  <si>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</si>
  <si>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</si>
  <si>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___________
(наименование показателя )</t>
  </si>
  <si>
    <t>3.2. Показатели, характеризующие объем работы</t>
  </si>
  <si>
    <t>Показатель объема работы</t>
  </si>
  <si>
    <t>Значение показателя объема
работы</t>
  </si>
  <si>
    <t>Допустимые (возможные) отклонения от установленных показателей объема работы</t>
  </si>
  <si>
    <t>описание работы</t>
  </si>
  <si>
    <t>Исполнительные органы Ханты-Мансийского автономного округа - Югры, осуществляющие контроль выполнения государственного задания</t>
  </si>
  <si>
    <t>Документы, применяемые в целях подтверждения информации о потребителях оказываемых государственных услуг (выполняемых работ) и выполнения содержащихся в государственном задании показателей объема оказываемых услуг (выполняемых работ)</t>
  </si>
  <si>
    <t>Формы аналитической отчетности, подтверждающие оказание услуг (выполнение работ) и периодичность ее формирования</t>
  </si>
  <si>
    <t>Показатель, характеризующий условия (формы) выполнения работы (по справочникам)</t>
  </si>
  <si>
    <t>1. Основания (условия и порядок) для досрочного прекращения выполнения государственного задания</t>
  </si>
  <si>
    <t>2. Иная  информация,  необходимая для выполнения (контроля выполнения) государственного задания</t>
  </si>
  <si>
    <t>3. Порядок контроля выполнения государственного задания</t>
  </si>
  <si>
    <t>за 1 квартал, 1 полугодие, 9 месяцев, предварительный (ожидаемое исполнение за год), годовой (по утвержденной форме)</t>
  </si>
  <si>
    <t>В соответствии с приказом Депобразования и науки Югры от 11.04.2024 № 10-П-715 "Об утверждении перечня документов, подтверждающих информацию о потребителях оказываемых государственных услуг (выполняемых работ) и выполнении содержащихся в государственном задании показателей объема оказываемых услуг (выполняемых работ) учреждений, подведомственных Департаменту образования и науки Ханты-Мансийского автономного округа – Югры"</t>
  </si>
  <si>
    <t>очно-заочная с применением дистанционных образовательных технологий</t>
  </si>
  <si>
    <t>количество человеко-часов</t>
  </si>
  <si>
    <t xml:space="preserve">человеко-час
</t>
  </si>
  <si>
    <t>539</t>
  </si>
  <si>
    <t>очно-заочная</t>
  </si>
  <si>
    <t>заочная с применением дистанционных образовательных технологий и электронного обучения</t>
  </si>
  <si>
    <t xml:space="preserve">заочная </t>
  </si>
  <si>
    <t>Федеральный закон от 21.12.2021 №414-ФЗ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</t>
  </si>
  <si>
    <t>Федеральный закон от 29.12.2012 №273-ФЗ "Об образовании в Российской Федерации"</t>
  </si>
  <si>
    <t>Федеральный закон от 06.10.2003 №131-ФЗ "Об общих принципах организации местного самоуправления в Российской Федерации"</t>
  </si>
  <si>
    <t>Приказ Минобрнауки РФ от 01.07.2013 №499 "Об утверждении Порядка организации и осуществления образовательной деятельности по дополнительным профессиональным программам"</t>
  </si>
  <si>
    <t>792</t>
  </si>
  <si>
    <t>Федеральный закон от 24.06.1999 №120-ФЗ "Об основах системы профилактики безнадзорности и правонарушений несовершеннолетних"</t>
  </si>
  <si>
    <t xml:space="preserve">880900О.99.0.БА84АА00000 </t>
  </si>
  <si>
    <t>5</t>
  </si>
  <si>
    <t>В интересах общества</t>
  </si>
  <si>
    <t>Удовлетворенность потребителей качеством предоставляемых услуг</t>
  </si>
  <si>
    <t>процент</t>
  </si>
  <si>
    <t>850000. Р.86.1.05510002003</t>
  </si>
  <si>
    <t>100</t>
  </si>
  <si>
    <t>Организация и проведение окружной олимпиады школьников по трудовому обучению для лиц с умственной отсталостью</t>
  </si>
  <si>
    <t>количество мероприятий</t>
  </si>
  <si>
    <t>единица</t>
  </si>
  <si>
    <t>642</t>
  </si>
  <si>
    <t>Организация и проведение регионального этапа всероссийской олимпиады школьников</t>
  </si>
  <si>
    <t>количество участников мероприятий</t>
  </si>
  <si>
    <t>Организация и проведение региональной олимпиады школьников «Умники и умницы Югры»</t>
  </si>
  <si>
    <t>Информационное, организационное, методическое сопровождение проектов в области образования</t>
  </si>
  <si>
    <t>Непрерывное повышение профессионального мастерства педагогических работников</t>
  </si>
  <si>
    <t xml:space="preserve">Обеспечение участия во всероссийских мероприятиях участников образовательного процесса </t>
  </si>
  <si>
    <t>Профилактика деструктивных проявлений несовершеннолетних</t>
  </si>
  <si>
    <t>Проведение Августовского совещания педагогических работников Ханты-Мансийского автономного округа – Югры</t>
  </si>
  <si>
    <t xml:space="preserve">Организация и сопровождение реализации региональных проектов Национального проекта «Молодежь и дети», федеральных проектов </t>
  </si>
  <si>
    <t xml:space="preserve">852300.Р.86.1.05620002005
</t>
  </si>
  <si>
    <t>852300.Р.86.1.05620002005</t>
  </si>
  <si>
    <t>организация проведения мероприятий</t>
  </si>
  <si>
    <t>вспомогательная деятельность в области государственного управления</t>
  </si>
  <si>
    <t>штука</t>
  </si>
  <si>
    <t>В интересах общества; органы государственной власти; органы местного самоуправления; юридические лица; физические лица</t>
  </si>
  <si>
    <t>юридические лица</t>
  </si>
  <si>
    <t>850000.Р.86.1.07050210002</t>
  </si>
  <si>
    <t>796</t>
  </si>
  <si>
    <t>Организация проведения оценки качества образования</t>
  </si>
  <si>
    <t>количество экспертных заключений</t>
  </si>
  <si>
    <t>Аттестация педагогических кадров на квалификационную категорию</t>
  </si>
  <si>
    <t>Органы государственной власти; органы местного самоуправления; юридические лица; физические лица</t>
  </si>
  <si>
    <t>Цифровая трансформация образовательного процесса</t>
  </si>
  <si>
    <t xml:space="preserve">Научно-методическое обеспечение </t>
  </si>
  <si>
    <t>В интересах общества; органы государственной власти</t>
  </si>
  <si>
    <t xml:space="preserve">720000.Р.86.1.05580150001
</t>
  </si>
  <si>
    <t>раздел, подраздел</t>
  </si>
  <si>
    <t>целевая статья</t>
  </si>
  <si>
    <t>КВР</t>
  </si>
  <si>
    <t>КОСГУ</t>
  </si>
  <si>
    <t>2026 год</t>
  </si>
  <si>
    <t>2027 год</t>
  </si>
  <si>
    <t>показатель объема</t>
  </si>
  <si>
    <t>норматив, тыс. рублей</t>
  </si>
  <si>
    <t>объем субсидии, тыс.рублей</t>
  </si>
  <si>
    <t>ИТОГО</t>
  </si>
  <si>
    <t>621</t>
  </si>
  <si>
    <t>241</t>
  </si>
  <si>
    <t>3041100590</t>
  </si>
  <si>
    <t>0709</t>
  </si>
  <si>
    <t>0241200590</t>
  </si>
  <si>
    <t>0241300590</t>
  </si>
  <si>
    <t>0241500590</t>
  </si>
  <si>
    <t>Содержание  услуги 1
(Организация проведения мероприятий )</t>
  </si>
  <si>
    <t>Содержание  услуги 2
(Организация проведения мероприятий)</t>
  </si>
  <si>
    <t>Содержание  услуги 1
(Работы по научно-методическому обеспечению)</t>
  </si>
  <si>
    <t>Содержание  услуги 1
(Категория потребителей)</t>
  </si>
  <si>
    <t>Содержание  услуги 2
(Виды образовательных программ)</t>
  </si>
  <si>
    <t>Условия (формы) оказания услуги 1
(Формы образования и формы реализации образовательных программ)</t>
  </si>
  <si>
    <t>Условия (формы) оказания услуги 1
(Условие 1 для 34 вида деятельности)</t>
  </si>
  <si>
    <t>Условия (формы) оказания услуги 1
(Место получения услуги)</t>
  </si>
  <si>
    <t>Условия (формы) оказания услуги 1
(Условие 1 для 36 вида деятельности)</t>
  </si>
  <si>
    <t>Методические рекомендации для педагогических работников образовательных организаций по созданию условий для образовательной социальной и культурной адаптации и интеграции детей-мигрантов, в том числе с учетом актуальных норм действующего законодательства в области образования</t>
  </si>
  <si>
    <t>6</t>
  </si>
  <si>
    <t>БА86</t>
  </si>
  <si>
    <t>Коррекционно-развивающая, компенсирующая и логопедическая помощь обучающимся</t>
  </si>
  <si>
    <t>880900О.99.0.БА86АА02000</t>
  </si>
  <si>
    <t>7</t>
  </si>
  <si>
    <t>ББ00</t>
  </si>
  <si>
    <t>В центре психолого-педагогической, медицинской и социальной помощи</t>
  </si>
  <si>
    <t xml:space="preserve">880900О.99.0.ББ00АА02000 </t>
  </si>
  <si>
    <t>число обучающихся, их родителей (законных представителей) и педагогических работников</t>
  </si>
  <si>
    <t>841100. Р.86.1.07010203004</t>
  </si>
  <si>
    <t>8</t>
  </si>
  <si>
    <t>БВ22</t>
  </si>
  <si>
    <t xml:space="preserve">853212О.99.0.БВ22АА02001 </t>
  </si>
  <si>
    <t>Федеральный закон Государственная Дума РФ от 24.06.1999 № 120-ФЗ "Об основах системы профилактики безнадзорности и правонарушений несовершеннолетних"</t>
  </si>
  <si>
    <t>Письмо Минобрнауки России от 10.02.2015 № ВК-268/07 "О совершенствовании деятельности центров психолого-педагогической, медицинской и социальной помощи"</t>
  </si>
  <si>
    <t>человеко-час</t>
  </si>
  <si>
    <t xml:space="preserve">2028 год
(2-й год планового периода)
</t>
  </si>
  <si>
    <t xml:space="preserve">2027 год
(1-й год планового периода)
</t>
  </si>
  <si>
    <t xml:space="preserve">2026 год
(очередной финансовый год)
</t>
  </si>
  <si>
    <t>1 декабря 2026 года</t>
  </si>
  <si>
    <t>2028 год</t>
  </si>
  <si>
    <t>804200О.99.0.ББ60АБ31002</t>
  </si>
  <si>
    <t>540</t>
  </si>
  <si>
    <t>13 апреля 2026 года (за 1 квартал), 13 июля 2026 года (за 1-е полугодие), 12 октября 2026 года (за 9 месяцев), 18 января 2027 года (годовой)</t>
  </si>
  <si>
    <t>841100. Р.86.1.07010203005</t>
  </si>
  <si>
    <t>841100. Р.87.1.07010001004</t>
  </si>
  <si>
    <t>Физические лица &lt;*&gt;;</t>
  </si>
  <si>
    <t>Юридические лица &lt;*&gt;;</t>
  </si>
  <si>
    <t>Органы местного самоуправления &lt;*&gt;;</t>
  </si>
  <si>
    <t>Органы государственной власти &lt;*&gt;</t>
  </si>
  <si>
    <t>00875 - Количество разработанных документов (Единица);</t>
  </si>
  <si>
    <t>00873 - Количество мероприятий (Единица);</t>
  </si>
  <si>
    <t>01186 - Количество составленных отчетов (Штука);</t>
  </si>
  <si>
    <t>00924 - Количество обращений (Единица);</t>
  </si>
  <si>
    <t>01480 - Количество сбоев в работе (Штука);</t>
  </si>
  <si>
    <t>3 - Автономные учреждения;</t>
  </si>
  <si>
    <t>020 - Субъект Российской Федерации;</t>
  </si>
  <si>
    <t>031 - Городской округ;</t>
  </si>
  <si>
    <t>Приказ Департамента финансов ХМАО - Югры от 22.12.2017 N 181-о</t>
  </si>
  <si>
    <t> (ред. от 11.12.2025)</t>
  </si>
  <si>
    <t>N</t>
  </si>
  <si>
    <t>Уникальный номер реестровой записи, присвоенный в ГИС "Региональный электронный бюджет Югры"</t>
  </si>
  <si>
    <t>Уникальный номер реестровой записи, присвоенный в системе ЭБ ЕПБС</t>
  </si>
  <si>
    <t>Наименование государственной услуги или работы, включаемой в Региональный перечень (классификатор) государственных (муниципальных) услуг, не включенных в общероссийские базовые (отраслевые) перечни (классификаторы) государственных (муниципальных) услуг и работ</t>
  </si>
  <si>
    <t>Содержание услуги (работы) &lt;1&gt;</t>
  </si>
  <si>
    <t>Содержание услуги (работы) &lt;2&gt;</t>
  </si>
  <si>
    <t>Содержание услуги (работы) &lt;3&gt;</t>
  </si>
  <si>
    <t>Условия (формы) оказания услуги (работы) &lt;1&gt;</t>
  </si>
  <si>
    <t>Условия (формы) оказания услуги (работы) &lt;2&gt;</t>
  </si>
  <si>
    <t>Признак отнесения к услуге или работе</t>
  </si>
  <si>
    <t>Платность услуги (работы)</t>
  </si>
  <si>
    <t>Категории потребителей услуги (работы)</t>
  </si>
  <si>
    <t>Общероссийский классификатор продукции по видам экономической деятельности</t>
  </si>
  <si>
    <t>(ОКПД) (утв. Приказом Росстандарта от 31.01.2014 N 14-ст)</t>
  </si>
  <si>
    <t>(ред. от 03.08.2017)</t>
  </si>
  <si>
    <t>Наименование показателя объема услуги (работы)/Единицы измерения показателя качества услуги (работы)</t>
  </si>
  <si>
    <t>Наименование показателя качества услуги (работы)/Единицы измерения показателя качества услуги (работы)</t>
  </si>
  <si>
    <t>Публично-правовое образование, к расходным обязательствам которого в соответствии с нпа автономного округа муниципальными правовыми актами относится оказание государственной (муниципальной) услуги или выполнение работы</t>
  </si>
  <si>
    <t>Дата начала действия услуги (работы)</t>
  </si>
  <si>
    <t>Дата окончания действия услуги (работы)</t>
  </si>
  <si>
    <t>Проведение Форума инновационных образовательных практик «Край
родной – Моя Югра»</t>
  </si>
  <si>
    <t>Департамент образования и науки Ханты-Мансийского автономного округа - Югры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</si>
</sst>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0.000"/>
    <numFmt numFmtId="170" formatCode="_-* #,##0.000\ _₽_-;\-* #,##0.000\ _₽_-;_-* &quot;-&quot;??\ _₽_-;_-@_-"/>
    <numFmt numFmtId="171" formatCode="_-* #,##0.000\ _₽_-;\-* #,##0.000\ _₽_-;_-* &quot;-&quot;???\ _₽_-;_-@_-"/>
  </numFmts>
  <fonts count="6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1"/>
      <color indexed="64"/>
      <name val="Calibri"/>
      <family val="2"/>
      <charset val="204"/>
    </font>
    <font>
      <sz val="11"/>
      <color indexed="65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65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2"/>
      <color indexed="64"/>
      <name val="Arial"/>
      <family val="2"/>
      <charset val="204"/>
    </font>
    <font>
      <sz val="12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8"/>
      <color indexed="56"/>
      <name val="Cambria"/>
      <family val="1"/>
      <charset val="204"/>
    </font>
    <font>
      <b/>
      <sz val="11"/>
      <color indexed="64"/>
      <name val="Calibri"/>
      <family val="2"/>
      <charset val="204"/>
    </font>
    <font>
      <sz val="11"/>
      <color indexed="2"/>
      <name val="Calibri"/>
      <family val="2"/>
      <charset val="204"/>
    </font>
    <font>
      <u/>
      <sz val="11"/>
      <color indexed="4"/>
      <name val="Calibri"/>
      <family val="2"/>
      <charset val="204"/>
    </font>
    <font>
      <sz val="10"/>
      <name val="Arial Cyr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1"/>
      <color indexed="55"/>
      <name val="Calibri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name val="Times New Roman Cyr"/>
    </font>
    <font>
      <i/>
      <sz val="11"/>
      <color rgb="FF7F7F7F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b/>
      <sz val="16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8"/>
      <color indexed="64"/>
      <name val="Helvetica"/>
      <family val="2"/>
    </font>
    <font>
      <sz val="11"/>
      <color theme="1"/>
      <name val="Calibri"/>
      <family val="2"/>
      <charset val="204"/>
      <scheme val="minor"/>
    </font>
    <font>
      <sz val="11"/>
      <color indexed="55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65"/>
      </patternFill>
    </fill>
    <fill>
      <patternFill patternType="solid">
        <fgColor indexed="26"/>
        <b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7"/>
        <bgColor indexed="57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3"/>
        <bgColor indexed="53"/>
      </patternFill>
    </fill>
    <fill>
      <patternFill patternType="solid">
        <fgColor indexed="55"/>
        <bgColor indexed="55"/>
      </patternFill>
    </fill>
    <fill>
      <patternFill patternType="solid">
        <fgColor rgb="FFDBEEF4"/>
        <bgColor indexed="27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8">
    <xf numFmtId="0" fontId="0" fillId="0" borderId="0"/>
    <xf numFmtId="0" fontId="3" fillId="0" borderId="0"/>
    <xf numFmtId="0" fontId="3" fillId="0" borderId="0"/>
    <xf numFmtId="0" fontId="3" fillId="0" borderId="0"/>
    <xf numFmtId="0" fontId="4" fillId="2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2" borderId="0" applyNumberFormat="0" applyBorder="0" applyProtection="0"/>
    <xf numFmtId="0" fontId="4" fillId="6" borderId="0" applyNumberFormat="0" applyBorder="0" applyProtection="0"/>
    <xf numFmtId="0" fontId="4" fillId="2" borderId="0" applyNumberFormat="0" applyBorder="0" applyProtection="0"/>
    <xf numFmtId="0" fontId="4" fillId="6" borderId="0" applyNumberFormat="0" applyBorder="0" applyProtection="0"/>
    <xf numFmtId="0" fontId="4" fillId="2" borderId="0" applyNumberFormat="0" applyBorder="0" applyProtection="0"/>
    <xf numFmtId="0" fontId="4" fillId="2" borderId="0" applyNumberForma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4" fillId="7" borderId="0" applyNumberFormat="0" applyBorder="0" applyProtection="0"/>
    <xf numFmtId="0" fontId="4" fillId="3" borderId="0" applyNumberFormat="0" applyBorder="0" applyProtection="0"/>
    <xf numFmtId="0" fontId="4" fillId="7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3" borderId="0" applyNumberFormat="0" applyBorder="0" applyProtection="0"/>
    <xf numFmtId="0" fontId="4" fillId="4" borderId="0" applyNumberFormat="0" applyBorder="0" applyProtection="0"/>
    <xf numFmtId="0" fontId="4" fillId="8" borderId="0" applyNumberFormat="0" applyBorder="0" applyProtection="0"/>
    <xf numFmtId="0" fontId="4" fillId="4" borderId="0" applyNumberFormat="0" applyBorder="0" applyProtection="0"/>
    <xf numFmtId="0" fontId="4" fillId="8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4" borderId="0" applyNumberFormat="0" applyBorder="0" applyProtection="0"/>
    <xf numFmtId="0" fontId="4" fillId="5" borderId="0" applyNumberFormat="0" applyBorder="0" applyProtection="0"/>
    <xf numFmtId="0" fontId="4" fillId="9" borderId="0" applyNumberFormat="0" applyBorder="0" applyProtection="0"/>
    <xf numFmtId="0" fontId="4" fillId="5" borderId="0" applyNumberFormat="0" applyBorder="0" applyProtection="0"/>
    <xf numFmtId="0" fontId="4" fillId="9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6" borderId="0" applyNumberFormat="0" applyBorder="0" applyProtection="0"/>
    <xf numFmtId="0" fontId="4" fillId="2" borderId="0" applyNumberFormat="0" applyBorder="0" applyProtection="0"/>
    <xf numFmtId="0" fontId="4" fillId="6" borderId="0" applyNumberFormat="0" applyBorder="0" applyProtection="0"/>
    <xf numFmtId="0" fontId="4" fillId="2" borderId="0" applyNumberFormat="0" applyBorder="0" applyProtection="0"/>
    <xf numFmtId="0" fontId="4" fillId="6" borderId="0" applyNumberFormat="0" applyBorder="0" applyProtection="0"/>
    <xf numFmtId="0" fontId="4" fillId="6" borderId="0" applyNumberFormat="0" applyBorder="0" applyProtection="0"/>
    <xf numFmtId="0" fontId="4" fillId="6" borderId="0" applyNumberFormat="0" applyBorder="0" applyProtection="0"/>
    <xf numFmtId="0" fontId="4" fillId="7" borderId="0" applyNumberFormat="0" applyBorder="0" applyProtection="0"/>
    <xf numFmtId="0" fontId="4" fillId="4" borderId="0" applyNumberFormat="0" applyBorder="0" applyProtection="0"/>
    <xf numFmtId="0" fontId="4" fillId="7" borderId="0" applyNumberFormat="0" applyBorder="0" applyProtection="0"/>
    <xf numFmtId="0" fontId="4" fillId="4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7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3" borderId="0" applyNumberFormat="0" applyBorder="0" applyProtection="0"/>
    <xf numFmtId="0" fontId="4" fillId="13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4" fillId="7" borderId="0" applyNumberFormat="0" applyBorder="0" applyProtection="0"/>
    <xf numFmtId="0" fontId="4" fillId="11" borderId="0" applyNumberFormat="0" applyBorder="0" applyProtection="0"/>
    <xf numFmtId="0" fontId="4" fillId="7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4" fillId="11" borderId="0" applyNumberFormat="0" applyBorder="0" applyProtection="0"/>
    <xf numFmtId="0" fontId="4" fillId="12" borderId="0" applyNumberFormat="0" applyBorder="0" applyProtection="0"/>
    <xf numFmtId="0" fontId="4" fillId="14" borderId="0" applyNumberFormat="0" applyBorder="0" applyProtection="0"/>
    <xf numFmtId="0" fontId="4" fillId="12" borderId="0" applyNumberFormat="0" applyBorder="0" applyProtection="0"/>
    <xf numFmtId="0" fontId="4" fillId="14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12" borderId="0" applyNumberFormat="0" applyBorder="0" applyProtection="0"/>
    <xf numFmtId="0" fontId="4" fillId="5" borderId="0" applyNumberFormat="0" applyBorder="0" applyProtection="0"/>
    <xf numFmtId="0" fontId="4" fillId="15" borderId="0" applyNumberFormat="0" applyBorder="0" applyProtection="0"/>
    <xf numFmtId="0" fontId="4" fillId="5" borderId="0" applyNumberFormat="0" applyBorder="0" applyProtection="0"/>
    <xf numFmtId="0" fontId="4" fillId="1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5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0" borderId="0" applyNumberFormat="0" applyBorder="0" applyProtection="0"/>
    <xf numFmtId="0" fontId="4" fillId="13" borderId="0" applyNumberFormat="0" applyBorder="0" applyProtection="0"/>
    <xf numFmtId="0" fontId="4" fillId="15" borderId="0" applyNumberFormat="0" applyBorder="0" applyProtection="0"/>
    <xf numFmtId="0" fontId="4" fillId="13" borderId="0" applyNumberFormat="0" applyBorder="0" applyProtection="0"/>
    <xf numFmtId="0" fontId="4" fillId="15" borderId="0" applyNumberFormat="0" applyBorder="0" applyProtection="0"/>
    <xf numFmtId="0" fontId="4" fillId="13" borderId="0" applyNumberFormat="0" applyBorder="0" applyProtection="0"/>
    <xf numFmtId="0" fontId="4" fillId="13" borderId="0" applyNumberFormat="0" applyBorder="0" applyProtection="0"/>
    <xf numFmtId="0" fontId="4" fillId="13" borderId="0" applyNumberFormat="0" applyBorder="0" applyProtection="0"/>
    <xf numFmtId="0" fontId="5" fillId="16" borderId="0" applyNumberFormat="0" applyBorder="0" applyProtection="0"/>
    <xf numFmtId="0" fontId="5" fillId="11" borderId="0" applyNumberFormat="0" applyBorder="0" applyProtection="0"/>
    <xf numFmtId="0" fontId="5" fillId="12" borderId="0" applyNumberFormat="0" applyBorder="0" applyProtection="0"/>
    <xf numFmtId="0" fontId="5" fillId="17" borderId="0" applyNumberFormat="0" applyBorder="0" applyProtection="0"/>
    <xf numFmtId="0" fontId="5" fillId="18" borderId="0" applyNumberFormat="0" applyBorder="0" applyProtection="0"/>
    <xf numFmtId="0" fontId="5" fillId="19" borderId="0" applyNumberFormat="0" applyBorder="0" applyProtection="0"/>
    <xf numFmtId="0" fontId="5" fillId="16" borderId="0" applyNumberFormat="0" applyBorder="0" applyProtection="0"/>
    <xf numFmtId="0" fontId="5" fillId="10" borderId="0" applyNumberFormat="0" applyBorder="0" applyProtection="0"/>
    <xf numFmtId="0" fontId="5" fillId="16" borderId="0" applyNumberFormat="0" applyBorder="0" applyProtection="0"/>
    <xf numFmtId="0" fontId="5" fillId="16" borderId="0" applyNumberFormat="0" applyBorder="0" applyProtection="0"/>
    <xf numFmtId="0" fontId="5" fillId="11" borderId="0" applyNumberFormat="0" applyBorder="0" applyProtection="0"/>
    <xf numFmtId="0" fontId="5" fillId="7" borderId="0" applyNumberFormat="0" applyBorder="0" applyProtection="0"/>
    <xf numFmtId="0" fontId="5" fillId="11" borderId="0" applyNumberFormat="0" applyBorder="0" applyProtection="0"/>
    <xf numFmtId="0" fontId="5" fillId="11" borderId="0" applyNumberFormat="0" applyBorder="0" applyProtection="0"/>
    <xf numFmtId="0" fontId="5" fillId="12" borderId="0" applyNumberFormat="0" applyBorder="0" applyProtection="0"/>
    <xf numFmtId="0" fontId="5" fillId="14" borderId="0" applyNumberFormat="0" applyBorder="0" applyProtection="0"/>
    <xf numFmtId="0" fontId="5" fillId="12" borderId="0" applyNumberFormat="0" applyBorder="0" applyProtection="0"/>
    <xf numFmtId="0" fontId="5" fillId="12" borderId="0" applyNumberFormat="0" applyBorder="0" applyProtection="0"/>
    <xf numFmtId="0" fontId="5" fillId="17" borderId="0" applyNumberFormat="0" applyBorder="0" applyProtection="0"/>
    <xf numFmtId="0" fontId="5" fillId="15" borderId="0" applyNumberFormat="0" applyBorder="0" applyProtection="0"/>
    <xf numFmtId="0" fontId="5" fillId="17" borderId="0" applyNumberFormat="0" applyBorder="0" applyProtection="0"/>
    <xf numFmtId="0" fontId="5" fillId="17" borderId="0" applyNumberFormat="0" applyBorder="0" applyProtection="0"/>
    <xf numFmtId="0" fontId="5" fillId="18" borderId="0" applyNumberFormat="0" applyBorder="0" applyProtection="0"/>
    <xf numFmtId="0" fontId="5" fillId="18" borderId="0" applyNumberFormat="0" applyBorder="0" applyProtection="0"/>
    <xf numFmtId="0" fontId="5" fillId="18" borderId="0" applyNumberFormat="0" applyBorder="0" applyProtection="0"/>
    <xf numFmtId="0" fontId="5" fillId="18" borderId="0" applyNumberFormat="0" applyBorder="0" applyProtection="0"/>
    <xf numFmtId="0" fontId="5" fillId="19" borderId="0" applyNumberFormat="0" applyBorder="0" applyProtection="0"/>
    <xf numFmtId="0" fontId="5" fillId="20" borderId="0" applyNumberFormat="0" applyBorder="0" applyProtection="0"/>
    <xf numFmtId="0" fontId="5" fillId="19" borderId="0" applyNumberFormat="0" applyBorder="0" applyProtection="0"/>
    <xf numFmtId="0" fontId="5" fillId="19" borderId="0" applyNumberFormat="0" applyBorder="0" applyProtection="0"/>
    <xf numFmtId="0" fontId="5" fillId="21" borderId="0" applyNumberFormat="0" applyBorder="0" applyProtection="0"/>
    <xf numFmtId="0" fontId="5" fillId="22" borderId="0" applyNumberFormat="0" applyBorder="0" applyProtection="0"/>
    <xf numFmtId="0" fontId="5" fillId="20" borderId="0" applyNumberFormat="0" applyBorder="0" applyProtection="0"/>
    <xf numFmtId="0" fontId="5" fillId="17" borderId="0" applyNumberFormat="0" applyBorder="0" applyProtection="0"/>
    <xf numFmtId="0" fontId="5" fillId="18" borderId="0" applyNumberFormat="0" applyBorder="0" applyProtection="0"/>
    <xf numFmtId="0" fontId="5" fillId="23" borderId="0" applyNumberFormat="0" applyBorder="0" applyProtection="0"/>
    <xf numFmtId="0" fontId="6" fillId="3" borderId="0" applyNumberFormat="0" applyBorder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8" fillId="24" borderId="2" applyNumberFormat="0" applyProtection="0"/>
    <xf numFmtId="0" fontId="9" fillId="0" borderId="0" applyNumberFormat="0" applyFill="0" applyBorder="0" applyProtection="0"/>
    <xf numFmtId="0" fontId="10" fillId="4" borderId="0" applyNumberFormat="0" applyBorder="0" applyProtection="0"/>
    <xf numFmtId="0" fontId="11" fillId="0" borderId="3" applyNumberFormat="0" applyFill="0" applyProtection="0"/>
    <xf numFmtId="0" fontId="12" fillId="0" borderId="4" applyNumberFormat="0" applyFill="0" applyProtection="0"/>
    <xf numFmtId="0" fontId="13" fillId="0" borderId="5" applyNumberFormat="0" applyFill="0" applyProtection="0"/>
    <xf numFmtId="0" fontId="13" fillId="0" borderId="0" applyNumberFormat="0" applyFill="0" applyBorder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5" fillId="0" borderId="6" applyNumberFormat="0" applyFill="0" applyProtection="0"/>
    <xf numFmtId="0" fontId="16" fillId="15" borderId="0" applyNumberFormat="0" applyBorder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8" fillId="0" borderId="0">
      <alignment horizontal="center" vertical="top"/>
    </xf>
    <xf numFmtId="0" fontId="18" fillId="0" borderId="0">
      <alignment horizontal="center" vertical="top"/>
    </xf>
    <xf numFmtId="0" fontId="18" fillId="0" borderId="0">
      <alignment horizontal="center" vertical="top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9" fillId="0" borderId="0">
      <alignment horizontal="left" vertical="top"/>
    </xf>
    <xf numFmtId="0" fontId="19" fillId="0" borderId="0">
      <alignment horizontal="left" vertical="top"/>
    </xf>
    <xf numFmtId="0" fontId="20" fillId="0" borderId="0">
      <alignment horizontal="center" vertical="top"/>
    </xf>
    <xf numFmtId="0" fontId="19" fillId="0" borderId="0">
      <alignment horizontal="right" vertical="top"/>
    </xf>
    <xf numFmtId="0" fontId="19" fillId="0" borderId="0">
      <alignment horizontal="right" vertical="top"/>
    </xf>
    <xf numFmtId="0" fontId="19" fillId="0" borderId="0">
      <alignment horizontal="right" vertical="top"/>
    </xf>
    <xf numFmtId="0" fontId="19" fillId="0" borderId="0">
      <alignment horizontal="right" vertical="top"/>
    </xf>
    <xf numFmtId="0" fontId="20" fillId="0" borderId="0">
      <alignment horizontal="right" vertical="top"/>
    </xf>
    <xf numFmtId="0" fontId="20" fillId="0" borderId="0">
      <alignment horizontal="right" vertical="top"/>
    </xf>
    <xf numFmtId="0" fontId="4" fillId="25" borderId="0" applyBorder="0" applyProtection="0"/>
    <xf numFmtId="0" fontId="21" fillId="0" borderId="0" applyNumberFormat="0" applyFill="0" applyBorder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3" fillId="0" borderId="0" applyNumberFormat="0" applyFill="0" applyBorder="0" applyProtection="0"/>
    <xf numFmtId="0" fontId="23" fillId="0" borderId="0" applyNumberFormat="0" applyFill="0" applyBorder="0" applyProtection="0"/>
    <xf numFmtId="0" fontId="5" fillId="18" borderId="0" applyNumberFormat="0" applyBorder="0" applyProtection="0"/>
    <xf numFmtId="0" fontId="5" fillId="21" borderId="0" applyNumberFormat="0" applyBorder="0" applyProtection="0"/>
    <xf numFmtId="0" fontId="5" fillId="23" borderId="0" applyNumberFormat="0" applyBorder="0" applyProtection="0"/>
    <xf numFmtId="0" fontId="5" fillId="22" borderId="0" applyNumberFormat="0" applyBorder="0" applyProtection="0"/>
    <xf numFmtId="0" fontId="5" fillId="24" borderId="0" applyNumberFormat="0" applyBorder="0" applyProtection="0"/>
    <xf numFmtId="0" fontId="5" fillId="20" borderId="0" applyNumberFormat="0" applyBorder="0" applyProtection="0"/>
    <xf numFmtId="0" fontId="5" fillId="13" borderId="0" applyNumberFormat="0" applyBorder="0" applyProtection="0"/>
    <xf numFmtId="0" fontId="5" fillId="17" borderId="0" applyNumberFormat="0" applyBorder="0" applyProtection="0"/>
    <xf numFmtId="0" fontId="5" fillId="21" borderId="0" applyNumberFormat="0" applyBorder="0" applyProtection="0"/>
    <xf numFmtId="0" fontId="5" fillId="18" borderId="0" applyNumberFormat="0" applyBorder="0" applyProtection="0"/>
    <xf numFmtId="0" fontId="5" fillId="20" borderId="0" applyNumberFormat="0" applyBorder="0" applyProtection="0"/>
    <xf numFmtId="0" fontId="5" fillId="23" borderId="0" applyNumberFormat="0" applyBorder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4" fillId="7" borderId="1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17" fillId="14" borderId="8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7" fillId="14" borderId="1" applyNumberFormat="0" applyProtection="0"/>
    <xf numFmtId="0" fontId="24" fillId="0" borderId="0" applyNumberFormat="0" applyFill="0" applyBorder="0" applyProtection="0">
      <alignment vertical="top"/>
      <protection locked="0"/>
    </xf>
    <xf numFmtId="165" fontId="25" fillId="0" borderId="0" applyFont="0" applyFill="0" applyBorder="0" applyProtection="0"/>
    <xf numFmtId="165" fontId="25" fillId="0" borderId="0" applyFont="0" applyFill="0" applyBorder="0" applyProtection="0"/>
    <xf numFmtId="44" fontId="45" fillId="0" borderId="0" applyFont="0" applyFill="0" applyBorder="0" applyProtection="0"/>
    <xf numFmtId="44" fontId="45" fillId="0" borderId="0" applyFont="0" applyFill="0" applyBorder="0" applyProtection="0"/>
    <xf numFmtId="0" fontId="26" fillId="0" borderId="10" applyNumberFormat="0" applyFill="0" applyProtection="0"/>
    <xf numFmtId="0" fontId="11" fillId="0" borderId="3" applyNumberFormat="0" applyFill="0" applyProtection="0"/>
    <xf numFmtId="0" fontId="27" fillId="0" borderId="11" applyNumberFormat="0" applyFill="0" applyProtection="0"/>
    <xf numFmtId="0" fontId="12" fillId="0" borderId="4" applyNumberFormat="0" applyFill="0" applyProtection="0"/>
    <xf numFmtId="0" fontId="28" fillId="0" borderId="12" applyNumberFormat="0" applyFill="0" applyProtection="0"/>
    <xf numFmtId="0" fontId="13" fillId="0" borderId="5" applyNumberFormat="0" applyFill="0" applyProtection="0"/>
    <xf numFmtId="0" fontId="28" fillId="0" borderId="0" applyNumberFormat="0" applyFill="0" applyBorder="0" applyProtection="0"/>
    <xf numFmtId="0" fontId="13" fillId="0" borderId="0" applyNumberFormat="0" applyFill="0" applyBorder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13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22" fillId="0" borderId="9" applyNumberFormat="0" applyFill="0" applyProtection="0"/>
    <xf numFmtId="0" fontId="8" fillId="24" borderId="2" applyNumberFormat="0" applyProtection="0"/>
    <xf numFmtId="0" fontId="29" fillId="0" borderId="0" applyNumberFormat="0" applyFill="0" applyBorder="0" applyProtection="0"/>
    <xf numFmtId="0" fontId="21" fillId="0" borderId="0" applyNumberFormat="0" applyFill="0" applyBorder="0" applyProtection="0"/>
    <xf numFmtId="0" fontId="16" fillId="15" borderId="0" applyNumberFormat="0" applyBorder="0" applyProtection="0"/>
    <xf numFmtId="0" fontId="45" fillId="0" borderId="0"/>
    <xf numFmtId="0" fontId="4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30" fillId="0" borderId="0"/>
    <xf numFmtId="0" fontId="45" fillId="0" borderId="0"/>
    <xf numFmtId="0" fontId="31" fillId="0" borderId="0"/>
    <xf numFmtId="0" fontId="25" fillId="0" borderId="0"/>
    <xf numFmtId="0" fontId="45" fillId="0" borderId="0"/>
    <xf numFmtId="0" fontId="32" fillId="0" borderId="0"/>
    <xf numFmtId="0" fontId="32" fillId="0" borderId="0"/>
    <xf numFmtId="0" fontId="25" fillId="0" borderId="0"/>
    <xf numFmtId="0" fontId="45" fillId="0" borderId="0"/>
    <xf numFmtId="0" fontId="30" fillId="0" borderId="0"/>
    <xf numFmtId="0" fontId="30" fillId="0" borderId="0"/>
    <xf numFmtId="0" fontId="45" fillId="0" borderId="0"/>
    <xf numFmtId="0" fontId="45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32" fillId="0" borderId="0"/>
    <xf numFmtId="0" fontId="30" fillId="0" borderId="0"/>
    <xf numFmtId="0" fontId="25" fillId="0" borderId="0"/>
    <xf numFmtId="0" fontId="32" fillId="0" borderId="0"/>
    <xf numFmtId="0" fontId="30" fillId="0" borderId="0"/>
    <xf numFmtId="0" fontId="45" fillId="0" borderId="0"/>
    <xf numFmtId="0" fontId="25" fillId="0" borderId="0"/>
    <xf numFmtId="0" fontId="25" fillId="0" borderId="0"/>
    <xf numFmtId="0" fontId="30" fillId="0" borderId="0"/>
    <xf numFmtId="0" fontId="30" fillId="0" borderId="0"/>
    <xf numFmtId="0" fontId="33" fillId="0" borderId="0"/>
    <xf numFmtId="0" fontId="30" fillId="0" borderId="0"/>
    <xf numFmtId="0" fontId="25" fillId="0" borderId="0"/>
    <xf numFmtId="0" fontId="30" fillId="0" borderId="0"/>
    <xf numFmtId="0" fontId="34" fillId="0" borderId="0"/>
    <xf numFmtId="0" fontId="45" fillId="0" borderId="0"/>
    <xf numFmtId="0" fontId="30" fillId="0" borderId="0"/>
    <xf numFmtId="0" fontId="30" fillId="0" borderId="0"/>
    <xf numFmtId="0" fontId="33" fillId="0" borderId="0"/>
    <xf numFmtId="0" fontId="33" fillId="0" borderId="0"/>
    <xf numFmtId="0" fontId="32" fillId="0" borderId="0"/>
    <xf numFmtId="0" fontId="45" fillId="0" borderId="0"/>
    <xf numFmtId="0" fontId="45" fillId="0" borderId="0"/>
    <xf numFmtId="0" fontId="32" fillId="0" borderId="0"/>
    <xf numFmtId="0" fontId="45" fillId="0" borderId="0"/>
    <xf numFmtId="0" fontId="35" fillId="0" borderId="0"/>
    <xf numFmtId="0" fontId="45" fillId="0" borderId="0"/>
    <xf numFmtId="0" fontId="25" fillId="0" borderId="0"/>
    <xf numFmtId="0" fontId="4" fillId="0" borderId="0"/>
    <xf numFmtId="0" fontId="32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5" fillId="0" borderId="0"/>
    <xf numFmtId="0" fontId="4" fillId="0" borderId="0"/>
    <xf numFmtId="0" fontId="45" fillId="0" borderId="0"/>
    <xf numFmtId="0" fontId="25" fillId="0" borderId="0"/>
    <xf numFmtId="0" fontId="45" fillId="0" borderId="0"/>
    <xf numFmtId="0" fontId="4" fillId="0" borderId="0"/>
    <xf numFmtId="0" fontId="45" fillId="0" borderId="0"/>
    <xf numFmtId="0" fontId="25" fillId="0" borderId="0"/>
    <xf numFmtId="0" fontId="2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25" fillId="0" borderId="0"/>
    <xf numFmtId="0" fontId="45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6" fillId="3" borderId="0" applyNumberFormat="0" applyBorder="0" applyProtection="0"/>
    <xf numFmtId="0" fontId="36" fillId="0" borderId="0" applyNumberFormat="0" applyFill="0" applyBorder="0" applyProtection="0"/>
    <xf numFmtId="0" fontId="9" fillId="0" borderId="0" applyNumberFormat="0" applyFill="0" applyBorder="0" applyProtection="0"/>
    <xf numFmtId="0" fontId="4" fillId="0" borderId="0"/>
    <xf numFmtId="0" fontId="9" fillId="0" borderId="0" applyNumberFormat="0" applyFill="0" applyBorder="0" applyProtection="0"/>
    <xf numFmtId="0" fontId="4" fillId="0" borderId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4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0" fontId="30" fillId="9" borderId="7" applyNumberFormat="0" applyFont="0" applyProtection="0"/>
    <xf numFmtId="9" fontId="4" fillId="0" borderId="0" applyFont="0" applyFill="0" applyBorder="0" applyProtection="0"/>
    <xf numFmtId="9" fontId="25" fillId="0" borderId="0" applyFont="0" applyFill="0" applyBorder="0" applyProtection="0"/>
    <xf numFmtId="9" fontId="25" fillId="0" borderId="0" applyFont="0" applyFill="0" applyBorder="0" applyProtection="0"/>
    <xf numFmtId="9" fontId="32" fillId="0" borderId="0" applyFont="0" applyFill="0" applyBorder="0" applyProtection="0"/>
    <xf numFmtId="9" fontId="4" fillId="0" borderId="0" applyFont="0" applyFill="0" applyBorder="0" applyProtection="0"/>
    <xf numFmtId="0" fontId="15" fillId="0" borderId="6" applyNumberFormat="0" applyFill="0" applyProtection="0"/>
    <xf numFmtId="0" fontId="3" fillId="0" borderId="0"/>
    <xf numFmtId="0" fontId="23" fillId="0" borderId="0" applyNumberFormat="0" applyFill="0" applyBorder="0" applyProtection="0"/>
    <xf numFmtId="166" fontId="25" fillId="0" borderId="0" applyFont="0" applyFill="0" applyBorder="0" applyProtection="0"/>
    <xf numFmtId="167" fontId="25" fillId="0" borderId="0" applyFont="0" applyFill="0" applyBorder="0" applyProtection="0"/>
    <xf numFmtId="167" fontId="4" fillId="0" borderId="0" applyFont="0" applyFill="0" applyBorder="0" applyProtection="0"/>
    <xf numFmtId="167" fontId="4" fillId="0" borderId="0" applyFont="0" applyFill="0" applyBorder="0" applyProtection="0"/>
    <xf numFmtId="167" fontId="4" fillId="0" borderId="0" applyFont="0" applyFill="0" applyBorder="0" applyProtection="0"/>
    <xf numFmtId="167" fontId="4" fillId="0" borderId="0" applyFont="0" applyFill="0" applyBorder="0" applyProtection="0"/>
    <xf numFmtId="164" fontId="25" fillId="0" borderId="0" applyFont="0" applyFill="0" applyBorder="0" applyProtection="0"/>
    <xf numFmtId="167" fontId="45" fillId="0" borderId="0" applyFont="0" applyFill="0" applyBorder="0" applyProtection="0"/>
    <xf numFmtId="164" fontId="45" fillId="0" borderId="0" applyFont="0" applyFill="0" applyBorder="0" applyProtection="0"/>
    <xf numFmtId="164" fontId="25" fillId="0" borderId="0" applyFont="0" applyFill="0" applyBorder="0" applyProtection="0"/>
    <xf numFmtId="164" fontId="45" fillId="0" borderId="0" applyFont="0" applyFill="0" applyBorder="0" applyProtection="0"/>
    <xf numFmtId="164" fontId="45" fillId="0" borderId="0" applyFont="0" applyFill="0" applyBorder="0" applyProtection="0"/>
    <xf numFmtId="164" fontId="4" fillId="0" borderId="0" applyFont="0" applyFill="0" applyBorder="0" applyProtection="0"/>
    <xf numFmtId="164" fontId="4" fillId="0" borderId="0" applyFont="0" applyFill="0" applyBorder="0" applyProtection="0"/>
    <xf numFmtId="164" fontId="4" fillId="0" borderId="0" applyFont="0" applyFill="0" applyBorder="0" applyProtection="0"/>
    <xf numFmtId="0" fontId="10" fillId="4" borderId="0" applyNumberFormat="0" applyBorder="0" applyProtection="0"/>
    <xf numFmtId="0" fontId="46" fillId="0" borderId="0"/>
    <xf numFmtId="0" fontId="47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164" fontId="54" fillId="0" borderId="0" applyFont="0" applyFill="0" applyBorder="0" applyAlignment="0" applyProtection="0"/>
    <xf numFmtId="0" fontId="61" fillId="0" borderId="0" applyNumberFormat="0" applyFill="0" applyBorder="0" applyAlignment="0" applyProtection="0"/>
  </cellStyleXfs>
  <cellXfs count="453">
    <xf numFmtId="0" fontId="0" fillId="0" borderId="0" xfId="0"/>
    <xf numFmtId="0" fontId="37" fillId="0" borderId="0" xfId="353" applyFont="1" applyAlignment="1">
      <alignment horizontal="right"/>
    </xf>
    <xf numFmtId="49" fontId="37" fillId="0" borderId="0" xfId="353" applyNumberFormat="1" applyFont="1" applyAlignment="1">
      <alignment horizontal="center"/>
    </xf>
    <xf numFmtId="0" fontId="32" fillId="0" borderId="0" xfId="309" applyFont="1"/>
    <xf numFmtId="0" fontId="41" fillId="0" borderId="0" xfId="371" applyFont="1" applyAlignment="1">
      <alignment horizontal="center" vertical="center"/>
    </xf>
    <xf numFmtId="0" fontId="43" fillId="0" borderId="0" xfId="309" applyFont="1" applyAlignment="1">
      <alignment horizontal="left"/>
    </xf>
    <xf numFmtId="0" fontId="42" fillId="27" borderId="15" xfId="309" applyFont="1" applyFill="1" applyBorder="1" applyAlignment="1">
      <alignment horizontal="center" vertical="center" wrapText="1"/>
    </xf>
    <xf numFmtId="0" fontId="42" fillId="27" borderId="15" xfId="309" applyFont="1" applyFill="1" applyBorder="1" applyAlignment="1" applyProtection="1">
      <alignment horizontal="center" vertical="center" wrapText="1"/>
      <protection hidden="1"/>
    </xf>
    <xf numFmtId="0" fontId="30" fillId="0" borderId="0" xfId="292" applyFont="1" applyAlignment="1">
      <alignment wrapText="1"/>
    </xf>
    <xf numFmtId="0" fontId="42" fillId="8" borderId="26" xfId="0" applyFont="1" applyFill="1" applyBorder="1" applyAlignment="1">
      <alignment horizontal="center" vertical="top"/>
    </xf>
    <xf numFmtId="49" fontId="43" fillId="0" borderId="27" xfId="0" applyNumberFormat="1" applyFont="1" applyBorder="1" applyAlignment="1">
      <alignment horizontal="center" vertical="top" wrapText="1"/>
    </xf>
    <xf numFmtId="0" fontId="43" fillId="0" borderId="27" xfId="0" applyFont="1" applyBorder="1" applyAlignment="1">
      <alignment horizontal="center" vertical="top" wrapText="1"/>
    </xf>
    <xf numFmtId="0" fontId="43" fillId="0" borderId="27" xfId="0" applyFont="1" applyBorder="1" applyAlignment="1">
      <alignment horizontal="left" vertical="top" wrapText="1"/>
    </xf>
    <xf numFmtId="49" fontId="43" fillId="0" borderId="27" xfId="0" applyNumberFormat="1" applyFont="1" applyBorder="1" applyAlignment="1">
      <alignment horizontal="left" vertical="top" wrapText="1"/>
    </xf>
    <xf numFmtId="14" fontId="43" fillId="0" borderId="27" xfId="0" applyNumberFormat="1" applyFont="1" applyBorder="1" applyAlignment="1">
      <alignment horizontal="center" vertical="top" wrapText="1"/>
    </xf>
    <xf numFmtId="14" fontId="43" fillId="0" borderId="28" xfId="0" applyNumberFormat="1" applyFont="1" applyBorder="1" applyAlignment="1">
      <alignment horizontal="center" vertical="top" wrapText="1"/>
    </xf>
    <xf numFmtId="0" fontId="42" fillId="8" borderId="29" xfId="0" applyFont="1" applyFill="1" applyBorder="1" applyAlignment="1">
      <alignment horizontal="center" vertical="top"/>
    </xf>
    <xf numFmtId="49" fontId="43" fillId="0" borderId="15" xfId="0" applyNumberFormat="1" applyFont="1" applyBorder="1" applyAlignment="1">
      <alignment horizontal="center" vertical="top" wrapText="1"/>
    </xf>
    <xf numFmtId="0" fontId="43" fillId="0" borderId="15" xfId="0" applyFont="1" applyBorder="1" applyAlignment="1">
      <alignment horizontal="center" vertical="top" wrapText="1"/>
    </xf>
    <xf numFmtId="0" fontId="43" fillId="0" borderId="15" xfId="0" applyFont="1" applyBorder="1" applyAlignment="1">
      <alignment horizontal="left" vertical="top" wrapText="1"/>
    </xf>
    <xf numFmtId="49" fontId="43" fillId="0" borderId="15" xfId="0" applyNumberFormat="1" applyFont="1" applyBorder="1" applyAlignment="1">
      <alignment horizontal="left" vertical="top" wrapText="1"/>
    </xf>
    <xf numFmtId="14" fontId="43" fillId="0" borderId="15" xfId="0" applyNumberFormat="1" applyFont="1" applyBorder="1" applyAlignment="1">
      <alignment horizontal="center" vertical="top" wrapText="1"/>
    </xf>
    <xf numFmtId="14" fontId="43" fillId="0" borderId="30" xfId="0" applyNumberFormat="1" applyFont="1" applyBorder="1" applyAlignment="1">
      <alignment horizontal="center" vertical="top" wrapText="1"/>
    </xf>
    <xf numFmtId="0" fontId="42" fillId="8" borderId="31" xfId="0" applyFont="1" applyFill="1" applyBorder="1" applyAlignment="1">
      <alignment horizontal="center" vertical="top"/>
    </xf>
    <xf numFmtId="49" fontId="43" fillId="0" borderId="32" xfId="0" applyNumberFormat="1" applyFont="1" applyBorder="1" applyAlignment="1">
      <alignment horizontal="center" vertical="top" wrapText="1"/>
    </xf>
    <xf numFmtId="0" fontId="43" fillId="0" borderId="32" xfId="0" applyFont="1" applyBorder="1" applyAlignment="1">
      <alignment horizontal="center" vertical="top" wrapText="1"/>
    </xf>
    <xf numFmtId="0" fontId="43" fillId="0" borderId="32" xfId="0" applyFont="1" applyBorder="1" applyAlignment="1">
      <alignment horizontal="left" vertical="top" wrapText="1"/>
    </xf>
    <xf numFmtId="49" fontId="43" fillId="0" borderId="32" xfId="0" applyNumberFormat="1" applyFont="1" applyBorder="1" applyAlignment="1">
      <alignment horizontal="left" vertical="top" wrapText="1"/>
    </xf>
    <xf numFmtId="14" fontId="43" fillId="0" borderId="32" xfId="0" applyNumberFormat="1" applyFont="1" applyBorder="1" applyAlignment="1">
      <alignment horizontal="center" vertical="top" wrapText="1"/>
    </xf>
    <xf numFmtId="14" fontId="43" fillId="0" borderId="33" xfId="0" applyNumberFormat="1" applyFont="1" applyBorder="1" applyAlignment="1">
      <alignment horizontal="center" vertical="top" wrapText="1"/>
    </xf>
    <xf numFmtId="0" fontId="42" fillId="28" borderId="31" xfId="0" applyFont="1" applyFill="1" applyBorder="1" applyAlignment="1">
      <alignment horizontal="center" vertical="top"/>
    </xf>
    <xf numFmtId="49" fontId="43" fillId="28" borderId="32" xfId="0" applyNumberFormat="1" applyFont="1" applyFill="1" applyBorder="1" applyAlignment="1">
      <alignment horizontal="center" vertical="top" wrapText="1"/>
    </xf>
    <xf numFmtId="0" fontId="43" fillId="28" borderId="32" xfId="0" applyFont="1" applyFill="1" applyBorder="1" applyAlignment="1">
      <alignment horizontal="center" vertical="top" wrapText="1"/>
    </xf>
    <xf numFmtId="0" fontId="43" fillId="28" borderId="32" xfId="0" applyFont="1" applyFill="1" applyBorder="1" applyAlignment="1">
      <alignment horizontal="left" vertical="top" wrapText="1"/>
    </xf>
    <xf numFmtId="49" fontId="43" fillId="28" borderId="32" xfId="0" applyNumberFormat="1" applyFont="1" applyFill="1" applyBorder="1" applyAlignment="1">
      <alignment horizontal="left" vertical="top" wrapText="1"/>
    </xf>
    <xf numFmtId="14" fontId="43" fillId="28" borderId="32" xfId="0" applyNumberFormat="1" applyFont="1" applyFill="1" applyBorder="1" applyAlignment="1">
      <alignment horizontal="center" vertical="top" wrapText="1"/>
    </xf>
    <xf numFmtId="14" fontId="43" fillId="28" borderId="33" xfId="0" applyNumberFormat="1" applyFont="1" applyFill="1" applyBorder="1" applyAlignment="1">
      <alignment horizontal="center" vertical="top" wrapText="1"/>
    </xf>
    <xf numFmtId="0" fontId="43" fillId="28" borderId="15" xfId="0" applyFont="1" applyFill="1" applyBorder="1" applyAlignment="1">
      <alignment horizontal="center" vertical="top" wrapText="1"/>
    </xf>
    <xf numFmtId="0" fontId="44" fillId="0" borderId="0" xfId="0" applyFont="1"/>
    <xf numFmtId="0" fontId="48" fillId="0" borderId="0" xfId="423" applyFont="1"/>
    <xf numFmtId="0" fontId="49" fillId="0" borderId="15" xfId="423" applyFont="1" applyBorder="1" applyAlignment="1">
      <alignment horizontal="center" vertical="center" wrapText="1"/>
    </xf>
    <xf numFmtId="0" fontId="49" fillId="0" borderId="15" xfId="423" applyFont="1" applyBorder="1" applyAlignment="1">
      <alignment vertical="center" wrapText="1"/>
    </xf>
    <xf numFmtId="169" fontId="49" fillId="0" borderId="15" xfId="423" applyNumberFormat="1" applyFont="1" applyFill="1" applyBorder="1" applyAlignment="1">
      <alignment horizontal="center" vertical="center" wrapText="1"/>
    </xf>
    <xf numFmtId="169" fontId="49" fillId="0" borderId="15" xfId="423" applyNumberFormat="1" applyFont="1" applyBorder="1" applyAlignment="1">
      <alignment horizontal="center" vertical="center" wrapText="1"/>
    </xf>
    <xf numFmtId="2" fontId="49" fillId="0" borderId="15" xfId="423" applyNumberFormat="1" applyFont="1" applyBorder="1" applyAlignment="1">
      <alignment horizontal="center" vertical="center" wrapText="1"/>
    </xf>
    <xf numFmtId="0" fontId="37" fillId="0" borderId="0" xfId="423" applyFont="1" applyAlignment="1">
      <alignment vertical="center"/>
    </xf>
    <xf numFmtId="49" fontId="50" fillId="0" borderId="15" xfId="0" applyNumberFormat="1" applyFont="1" applyBorder="1" applyAlignment="1">
      <alignment horizontal="center" vertical="top" wrapText="1"/>
    </xf>
    <xf numFmtId="0" fontId="50" fillId="0" borderId="15" xfId="0" applyNumberFormat="1" applyFont="1" applyBorder="1" applyAlignment="1">
      <alignment horizontal="left" vertical="top" wrapText="1"/>
    </xf>
    <xf numFmtId="0" fontId="50" fillId="0" borderId="15" xfId="0" applyNumberFormat="1" applyFont="1" applyBorder="1" applyAlignment="1">
      <alignment horizontal="center" vertical="top" wrapText="1"/>
    </xf>
    <xf numFmtId="14" fontId="50" fillId="0" borderId="15" xfId="0" applyNumberFormat="1" applyFont="1" applyBorder="1" applyAlignment="1">
      <alignment horizontal="center" vertical="top" wrapText="1"/>
    </xf>
    <xf numFmtId="49" fontId="51" fillId="0" borderId="15" xfId="0" applyNumberFormat="1" applyFont="1" applyBorder="1" applyAlignment="1">
      <alignment horizontal="center" vertical="top" wrapText="1"/>
    </xf>
    <xf numFmtId="0" fontId="51" fillId="0" borderId="15" xfId="0" applyNumberFormat="1" applyFont="1" applyBorder="1" applyAlignment="1">
      <alignment horizontal="center" vertical="top" wrapText="1"/>
    </xf>
    <xf numFmtId="0" fontId="51" fillId="0" borderId="15" xfId="0" applyNumberFormat="1" applyFont="1" applyBorder="1" applyAlignment="1">
      <alignment horizontal="left" vertical="top" wrapText="1"/>
    </xf>
    <xf numFmtId="14" fontId="51" fillId="0" borderId="15" xfId="0" applyNumberFormat="1" applyFont="1" applyBorder="1" applyAlignment="1">
      <alignment horizontal="center" vertical="top" wrapText="1"/>
    </xf>
    <xf numFmtId="0" fontId="37" fillId="0" borderId="0" xfId="353" applyFont="1" applyFill="1" applyAlignment="1">
      <alignment horizontal="right"/>
    </xf>
    <xf numFmtId="49" fontId="37" fillId="0" borderId="14" xfId="353" applyNumberFormat="1" applyFont="1" applyFill="1" applyBorder="1" applyAlignment="1">
      <alignment horizontal="center"/>
    </xf>
    <xf numFmtId="0" fontId="37" fillId="0" borderId="0" xfId="353" applyFont="1" applyFill="1"/>
    <xf numFmtId="0" fontId="39" fillId="0" borderId="0" xfId="353" applyFont="1" applyFill="1" applyAlignment="1">
      <alignment horizontal="center"/>
    </xf>
    <xf numFmtId="0" fontId="37" fillId="0" borderId="0" xfId="353" applyFont="1" applyFill="1" applyAlignment="1">
      <alignment horizontal="center" vertical="top"/>
    </xf>
    <xf numFmtId="49" fontId="37" fillId="0" borderId="0" xfId="353" applyNumberFormat="1" applyFont="1" applyFill="1" applyAlignment="1">
      <alignment horizontal="center"/>
    </xf>
    <xf numFmtId="0" fontId="49" fillId="29" borderId="15" xfId="423" applyFont="1" applyFill="1" applyBorder="1" applyAlignment="1">
      <alignment vertical="center" wrapText="1"/>
    </xf>
    <xf numFmtId="169" fontId="49" fillId="29" borderId="15" xfId="423" applyNumberFormat="1" applyFont="1" applyFill="1" applyBorder="1" applyAlignment="1">
      <alignment horizontal="center" vertical="center" wrapText="1"/>
    </xf>
    <xf numFmtId="0" fontId="49" fillId="0" borderId="15" xfId="423" applyFont="1" applyBorder="1" applyAlignment="1">
      <alignment horizontal="center" vertical="center" wrapText="1"/>
    </xf>
    <xf numFmtId="0" fontId="49" fillId="0" borderId="15" xfId="423" applyFont="1" applyBorder="1" applyAlignment="1">
      <alignment vertical="center" wrapText="1"/>
    </xf>
    <xf numFmtId="0" fontId="37" fillId="30" borderId="0" xfId="353" applyFont="1" applyFill="1" applyAlignment="1">
      <alignment horizontal="left"/>
    </xf>
    <xf numFmtId="0" fontId="37" fillId="0" borderId="0" xfId="353" applyFont="1" applyFill="1" applyBorder="1" applyAlignment="1">
      <alignment vertical="center" wrapText="1"/>
    </xf>
    <xf numFmtId="0" fontId="37" fillId="0" borderId="0" xfId="353" applyFont="1" applyFill="1" applyBorder="1" applyAlignment="1">
      <alignment horizontal="left"/>
    </xf>
    <xf numFmtId="0" fontId="37" fillId="0" borderId="0" xfId="353" applyFont="1" applyFill="1" applyBorder="1" applyAlignment="1">
      <alignment vertical="center"/>
    </xf>
    <xf numFmtId="0" fontId="37" fillId="0" borderId="24" xfId="353" applyFont="1" applyFill="1" applyBorder="1" applyAlignment="1">
      <alignment vertical="center"/>
    </xf>
    <xf numFmtId="0" fontId="37" fillId="0" borderId="24" xfId="353" applyFont="1" applyFill="1" applyBorder="1" applyAlignment="1">
      <alignment vertical="center" wrapText="1"/>
    </xf>
    <xf numFmtId="0" fontId="37" fillId="0" borderId="24" xfId="353" applyFont="1" applyFill="1" applyBorder="1" applyAlignment="1">
      <alignment vertical="top"/>
    </xf>
    <xf numFmtId="0" fontId="37" fillId="0" borderId="24" xfId="353" applyFont="1" applyFill="1" applyBorder="1" applyAlignment="1">
      <alignment wrapText="1"/>
    </xf>
    <xf numFmtId="0" fontId="40" fillId="0" borderId="24" xfId="348" applyFont="1" applyFill="1" applyBorder="1" applyAlignment="1">
      <alignment vertical="top" wrapText="1"/>
    </xf>
    <xf numFmtId="0" fontId="40" fillId="0" borderId="24" xfId="348" applyFont="1" applyFill="1" applyBorder="1" applyAlignment="1">
      <alignment vertical="center" wrapText="1"/>
    </xf>
    <xf numFmtId="0" fontId="37" fillId="0" borderId="0" xfId="353" applyFont="1" applyBorder="1" applyAlignment="1">
      <alignment vertical="center" wrapText="1"/>
    </xf>
    <xf numFmtId="0" fontId="37" fillId="26" borderId="0" xfId="353" applyFont="1" applyFill="1" applyBorder="1" applyAlignment="1">
      <alignment vertical="center"/>
    </xf>
    <xf numFmtId="0" fontId="37" fillId="30" borderId="24" xfId="353" applyFont="1" applyFill="1" applyBorder="1" applyAlignment="1">
      <alignment vertical="center"/>
    </xf>
    <xf numFmtId="0" fontId="37" fillId="30" borderId="24" xfId="353" applyFont="1" applyFill="1" applyBorder="1" applyAlignment="1">
      <alignment vertical="center" wrapText="1"/>
    </xf>
    <xf numFmtId="0" fontId="37" fillId="30" borderId="24" xfId="353" applyFont="1" applyFill="1" applyBorder="1" applyAlignment="1">
      <alignment vertical="top"/>
    </xf>
    <xf numFmtId="0" fontId="37" fillId="30" borderId="24" xfId="353" applyFont="1" applyFill="1" applyBorder="1" applyAlignment="1">
      <alignment wrapText="1"/>
    </xf>
    <xf numFmtId="0" fontId="52" fillId="0" borderId="0" xfId="0" applyFont="1"/>
    <xf numFmtId="0" fontId="52" fillId="0" borderId="0" xfId="0" applyFont="1" applyAlignment="1">
      <alignment wrapText="1"/>
    </xf>
    <xf numFmtId="0" fontId="52" fillId="0" borderId="15" xfId="0" applyFont="1" applyBorder="1" applyAlignment="1">
      <alignment wrapText="1"/>
    </xf>
    <xf numFmtId="0" fontId="52" fillId="0" borderId="15" xfId="0" applyFont="1" applyBorder="1" applyAlignment="1">
      <alignment vertical="center" wrapText="1"/>
    </xf>
    <xf numFmtId="0" fontId="37" fillId="0" borderId="0" xfId="353" applyFont="1" applyFill="1" applyBorder="1" applyAlignment="1">
      <alignment horizontal="center" vertical="center"/>
    </xf>
    <xf numFmtId="0" fontId="37" fillId="0" borderId="15" xfId="353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top"/>
    </xf>
    <xf numFmtId="0" fontId="37" fillId="0" borderId="15" xfId="353" applyFont="1" applyFill="1" applyBorder="1" applyAlignment="1">
      <alignment horizontal="center" vertical="top" wrapText="1"/>
    </xf>
    <xf numFmtId="0" fontId="37" fillId="0" borderId="15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left" wrapText="1"/>
    </xf>
    <xf numFmtId="0" fontId="37" fillId="0" borderId="0" xfId="353" applyFont="1" applyFill="1" applyAlignment="1">
      <alignment horizontal="left"/>
    </xf>
    <xf numFmtId="0" fontId="37" fillId="0" borderId="15" xfId="353" applyFont="1" applyFill="1" applyBorder="1" applyAlignment="1">
      <alignment horizontal="center" vertical="center" wrapText="1"/>
    </xf>
    <xf numFmtId="49" fontId="37" fillId="0" borderId="15" xfId="353" applyNumberFormat="1" applyFont="1" applyFill="1" applyBorder="1" applyAlignment="1">
      <alignment horizontal="center" vertical="top"/>
    </xf>
    <xf numFmtId="0" fontId="37" fillId="0" borderId="15" xfId="353" applyFont="1" applyBorder="1" applyAlignment="1">
      <alignment horizontal="center" vertical="center" wrapText="1"/>
    </xf>
    <xf numFmtId="0" fontId="37" fillId="0" borderId="0" xfId="353" applyFont="1" applyAlignment="1">
      <alignment horizontal="left"/>
    </xf>
    <xf numFmtId="0" fontId="52" fillId="0" borderId="0" xfId="0" applyFont="1" applyBorder="1" applyAlignment="1">
      <alignment vertical="center" wrapText="1"/>
    </xf>
    <xf numFmtId="0" fontId="52" fillId="0" borderId="0" xfId="0" applyFont="1" applyBorder="1" applyAlignment="1">
      <alignment vertical="center"/>
    </xf>
    <xf numFmtId="0" fontId="37" fillId="0" borderId="0" xfId="353" applyFont="1" applyFill="1" applyAlignment="1">
      <alignment horizontal="left"/>
    </xf>
    <xf numFmtId="0" fontId="37" fillId="0" borderId="15" xfId="353" applyFont="1" applyFill="1" applyBorder="1" applyAlignment="1">
      <alignment horizontal="center" vertical="center"/>
    </xf>
    <xf numFmtId="0" fontId="37" fillId="0" borderId="0" xfId="353" applyFont="1" applyFill="1" applyAlignment="1">
      <alignment horizontal="left" wrapText="1"/>
    </xf>
    <xf numFmtId="0" fontId="37" fillId="0" borderId="15" xfId="353" applyFont="1" applyBorder="1" applyAlignment="1">
      <alignment horizontal="center" vertical="center" wrapText="1"/>
    </xf>
    <xf numFmtId="0" fontId="37" fillId="0" borderId="0" xfId="353" applyFont="1" applyAlignment="1">
      <alignment horizontal="left"/>
    </xf>
    <xf numFmtId="0" fontId="52" fillId="0" borderId="15" xfId="0" applyFont="1" applyBorder="1" applyAlignment="1">
      <alignment horizontal="center" vertical="center" wrapText="1"/>
    </xf>
    <xf numFmtId="49" fontId="37" fillId="31" borderId="15" xfId="0" quotePrefix="1" applyNumberFormat="1" applyFont="1" applyFill="1" applyBorder="1" applyAlignment="1">
      <alignment horizontal="center" vertical="center" wrapText="1"/>
    </xf>
    <xf numFmtId="0" fontId="37" fillId="31" borderId="15" xfId="0" applyFont="1" applyFill="1" applyBorder="1" applyAlignment="1">
      <alignment horizontal="center" vertical="center" wrapText="1"/>
    </xf>
    <xf numFmtId="0" fontId="37" fillId="31" borderId="15" xfId="0" applyFont="1" applyFill="1" applyBorder="1" applyAlignment="1">
      <alignment horizontal="left" vertical="center" wrapText="1"/>
    </xf>
    <xf numFmtId="49" fontId="37" fillId="31" borderId="15" xfId="0" applyNumberFormat="1" applyFont="1" applyFill="1" applyBorder="1" applyAlignment="1">
      <alignment horizontal="center" vertical="center" wrapText="1"/>
    </xf>
    <xf numFmtId="0" fontId="37" fillId="0" borderId="0" xfId="353" applyFont="1" applyFill="1" applyAlignment="1">
      <alignment horizontal="left" vertical="top" wrapText="1"/>
    </xf>
    <xf numFmtId="0" fontId="37" fillId="0" borderId="0" xfId="0" applyNumberFormat="1" applyFont="1" applyFill="1" applyBorder="1" applyAlignment="1">
      <alignment vertical="top" wrapText="1"/>
    </xf>
    <xf numFmtId="0" fontId="37" fillId="0" borderId="0" xfId="0" applyFont="1" applyFill="1" applyAlignment="1">
      <alignment vertical="top" wrapText="1"/>
    </xf>
    <xf numFmtId="0" fontId="37" fillId="0" borderId="0" xfId="353" applyFont="1" applyFill="1" applyAlignment="1">
      <alignment vertical="top" wrapText="1"/>
    </xf>
    <xf numFmtId="49" fontId="37" fillId="0" borderId="0" xfId="353" applyNumberFormat="1" applyFont="1" applyFill="1" applyBorder="1" applyAlignment="1">
      <alignment vertical="center" wrapText="1"/>
    </xf>
    <xf numFmtId="49" fontId="37" fillId="0" borderId="15" xfId="353" applyNumberFormat="1" applyFont="1" applyFill="1" applyBorder="1" applyAlignment="1">
      <alignment vertical="center"/>
    </xf>
    <xf numFmtId="0" fontId="37" fillId="0" borderId="15" xfId="353" applyFont="1" applyFill="1" applyBorder="1" applyAlignment="1">
      <alignment vertical="center"/>
    </xf>
    <xf numFmtId="0" fontId="37" fillId="0" borderId="15" xfId="353" applyFont="1" applyFill="1" applyBorder="1" applyAlignment="1">
      <alignment vertical="center" wrapText="1"/>
    </xf>
    <xf numFmtId="49" fontId="37" fillId="0" borderId="15" xfId="353" applyNumberFormat="1" applyFont="1" applyFill="1" applyBorder="1" applyAlignment="1">
      <alignment horizontal="center" vertical="center"/>
    </xf>
    <xf numFmtId="168" fontId="37" fillId="31" borderId="15" xfId="0" applyNumberFormat="1" applyFont="1" applyFill="1" applyBorder="1" applyAlignment="1">
      <alignment horizontal="center" vertical="center" wrapText="1"/>
    </xf>
    <xf numFmtId="168" fontId="37" fillId="0" borderId="0" xfId="353" applyNumberFormat="1" applyFont="1" applyFill="1" applyBorder="1" applyAlignment="1">
      <alignment horizontal="center" vertical="top"/>
    </xf>
    <xf numFmtId="0" fontId="37" fillId="0" borderId="0" xfId="353" applyFont="1" applyFill="1" applyAlignment="1">
      <alignment vertical="top"/>
    </xf>
    <xf numFmtId="0" fontId="37" fillId="0" borderId="0" xfId="0" applyNumberFormat="1" applyFont="1" applyFill="1" applyBorder="1" applyAlignment="1">
      <alignment vertical="center" wrapText="1"/>
    </xf>
    <xf numFmtId="0" fontId="37" fillId="0" borderId="0" xfId="0" applyFont="1" applyFill="1" applyAlignment="1">
      <alignment vertical="center"/>
    </xf>
    <xf numFmtId="0" fontId="37" fillId="0" borderId="0" xfId="353" applyFont="1" applyFill="1" applyAlignment="1"/>
    <xf numFmtId="0" fontId="37" fillId="0" borderId="15" xfId="0" applyFont="1" applyFill="1" applyBorder="1" applyAlignment="1">
      <alignment horizontal="center" vertical="center" wrapText="1"/>
    </xf>
    <xf numFmtId="49" fontId="37" fillId="0" borderId="15" xfId="0" applyNumberFormat="1" applyFont="1" applyFill="1" applyBorder="1" applyAlignment="1">
      <alignment horizontal="center" vertical="center" wrapText="1"/>
    </xf>
    <xf numFmtId="168" fontId="37" fillId="0" borderId="15" xfId="353" applyNumberFormat="1" applyFont="1" applyFill="1" applyBorder="1" applyAlignment="1">
      <alignment horizontal="center" vertical="center"/>
    </xf>
    <xf numFmtId="0" fontId="37" fillId="0" borderId="0" xfId="353" applyFont="1"/>
    <xf numFmtId="0" fontId="37" fillId="0" borderId="15" xfId="353" applyFont="1" applyBorder="1" applyAlignment="1">
      <alignment horizontal="center" vertical="center"/>
    </xf>
    <xf numFmtId="0" fontId="37" fillId="0" borderId="0" xfId="353" applyFont="1" applyAlignment="1">
      <alignment horizontal="center" vertical="top"/>
    </xf>
    <xf numFmtId="0" fontId="37" fillId="0" borderId="15" xfId="353" applyFont="1" applyBorder="1" applyAlignment="1">
      <alignment vertical="center"/>
    </xf>
    <xf numFmtId="49" fontId="37" fillId="0" borderId="15" xfId="353" applyNumberFormat="1" applyFont="1" applyBorder="1" applyAlignment="1">
      <alignment horizontal="center" vertical="center"/>
    </xf>
    <xf numFmtId="49" fontId="37" fillId="0" borderId="0" xfId="353" applyNumberFormat="1" applyFont="1" applyBorder="1" applyAlignment="1">
      <alignment vertical="center" wrapText="1"/>
    </xf>
    <xf numFmtId="49" fontId="37" fillId="0" borderId="0" xfId="353" applyNumberFormat="1" applyFont="1" applyFill="1" applyBorder="1" applyAlignment="1">
      <alignment vertical="top" wrapText="1"/>
    </xf>
    <xf numFmtId="49" fontId="37" fillId="0" borderId="0" xfId="353" applyNumberFormat="1" applyFont="1" applyBorder="1" applyAlignment="1">
      <alignment vertical="center"/>
    </xf>
    <xf numFmtId="0" fontId="37" fillId="0" borderId="15" xfId="353" applyFont="1" applyBorder="1" applyAlignment="1">
      <alignment horizontal="center" vertical="top"/>
    </xf>
    <xf numFmtId="0" fontId="37" fillId="0" borderId="0" xfId="353" applyFont="1" applyBorder="1" applyAlignment="1">
      <alignment horizontal="center" vertical="top"/>
    </xf>
    <xf numFmtId="0" fontId="37" fillId="31" borderId="15" xfId="0" applyNumberFormat="1" applyFont="1" applyFill="1" applyBorder="1" applyAlignment="1">
      <alignment horizontal="center" vertical="center" wrapText="1"/>
    </xf>
    <xf numFmtId="0" fontId="37" fillId="0" borderId="15" xfId="353" applyFont="1" applyBorder="1" applyAlignment="1">
      <alignment vertical="top" wrapText="1"/>
    </xf>
    <xf numFmtId="0" fontId="37" fillId="0" borderId="34" xfId="0" applyNumberFormat="1" applyFont="1" applyBorder="1" applyAlignment="1">
      <alignment horizontal="center" vertical="center" wrapText="1"/>
    </xf>
    <xf numFmtId="0" fontId="53" fillId="31" borderId="34" xfId="0" applyFont="1" applyFill="1" applyBorder="1" applyAlignment="1">
      <alignment horizontal="center" vertical="top" wrapText="1"/>
    </xf>
    <xf numFmtId="49" fontId="53" fillId="31" borderId="34" xfId="0" applyNumberFormat="1" applyFont="1" applyFill="1" applyBorder="1" applyAlignment="1">
      <alignment horizontal="center" vertical="top" wrapText="1"/>
    </xf>
    <xf numFmtId="0" fontId="53" fillId="31" borderId="34" xfId="0" applyFont="1" applyFill="1" applyBorder="1" applyAlignment="1">
      <alignment horizontal="center" vertical="center" wrapText="1"/>
    </xf>
    <xf numFmtId="49" fontId="53" fillId="31" borderId="34" xfId="0" applyNumberFormat="1" applyFont="1" applyFill="1" applyBorder="1" applyAlignment="1">
      <alignment horizontal="center" vertical="center" wrapText="1"/>
    </xf>
    <xf numFmtId="0" fontId="53" fillId="0" borderId="34" xfId="0" applyFont="1" applyFill="1" applyBorder="1" applyAlignment="1">
      <alignment horizontal="center" vertical="center" wrapText="1"/>
    </xf>
    <xf numFmtId="49" fontId="53" fillId="0" borderId="34" xfId="0" applyNumberFormat="1" applyFont="1" applyFill="1" applyBorder="1" applyAlignment="1">
      <alignment horizontal="center" vertical="center" wrapText="1"/>
    </xf>
    <xf numFmtId="0" fontId="53" fillId="31" borderId="34" xfId="0" applyNumberFormat="1" applyFont="1" applyFill="1" applyBorder="1" applyAlignment="1">
      <alignment horizontal="center" vertical="top" wrapText="1"/>
    </xf>
    <xf numFmtId="0" fontId="37" fillId="0" borderId="34" xfId="0" applyFont="1" applyFill="1" applyBorder="1" applyAlignment="1">
      <alignment horizontal="center" vertical="center" wrapText="1"/>
    </xf>
    <xf numFmtId="49" fontId="37" fillId="0" borderId="34" xfId="0" applyNumberFormat="1" applyFont="1" applyFill="1" applyBorder="1" applyAlignment="1">
      <alignment horizontal="center" vertical="center" wrapText="1"/>
    </xf>
    <xf numFmtId="0" fontId="52" fillId="0" borderId="0" xfId="0" applyFont="1" applyBorder="1"/>
    <xf numFmtId="49" fontId="52" fillId="0" borderId="15" xfId="0" applyNumberFormat="1" applyFont="1" applyBorder="1" applyAlignment="1">
      <alignment horizontal="center" vertical="center" wrapText="1"/>
    </xf>
    <xf numFmtId="0" fontId="37" fillId="31" borderId="34" xfId="0" applyNumberFormat="1" applyFont="1" applyFill="1" applyBorder="1" applyAlignment="1">
      <alignment horizontal="center" vertical="center" wrapText="1"/>
    </xf>
    <xf numFmtId="49" fontId="52" fillId="0" borderId="34" xfId="0" applyNumberFormat="1" applyFont="1" applyBorder="1" applyAlignment="1">
      <alignment horizontal="center" vertical="center" wrapText="1"/>
    </xf>
    <xf numFmtId="49" fontId="37" fillId="31" borderId="34" xfId="0" applyNumberFormat="1" applyFont="1" applyFill="1" applyBorder="1" applyAlignment="1">
      <alignment horizontal="center" vertical="center" wrapText="1"/>
    </xf>
    <xf numFmtId="0" fontId="52" fillId="31" borderId="15" xfId="0" applyFont="1" applyFill="1" applyBorder="1" applyAlignment="1">
      <alignment horizontal="center" vertical="center" wrapText="1"/>
    </xf>
    <xf numFmtId="49" fontId="52" fillId="31" borderId="15" xfId="0" applyNumberFormat="1" applyFont="1" applyFill="1" applyBorder="1" applyAlignment="1">
      <alignment horizontal="center" vertical="center" wrapText="1"/>
    </xf>
    <xf numFmtId="0" fontId="52" fillId="31" borderId="15" xfId="0" applyFont="1" applyFill="1" applyBorder="1" applyAlignment="1">
      <alignment horizontal="center" vertical="center"/>
    </xf>
    <xf numFmtId="0" fontId="37" fillId="0" borderId="20" xfId="353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left" wrapText="1"/>
    </xf>
    <xf numFmtId="0" fontId="37" fillId="0" borderId="0" xfId="353" applyFont="1" applyFill="1" applyAlignment="1">
      <alignment horizontal="left"/>
    </xf>
    <xf numFmtId="0" fontId="52" fillId="0" borderId="34" xfId="0" applyFont="1" applyBorder="1" applyAlignment="1">
      <alignment horizontal="center" vertical="center" wrapText="1"/>
    </xf>
    <xf numFmtId="0" fontId="37" fillId="0" borderId="34" xfId="353" applyFont="1" applyFill="1" applyBorder="1" applyAlignment="1">
      <alignment horizontal="center" vertical="center"/>
    </xf>
    <xf numFmtId="0" fontId="37" fillId="0" borderId="34" xfId="353" applyFont="1" applyFill="1" applyBorder="1" applyAlignment="1">
      <alignment horizontal="center" vertical="top"/>
    </xf>
    <xf numFmtId="49" fontId="37" fillId="0" borderId="34" xfId="353" applyNumberFormat="1" applyFont="1" applyFill="1" applyBorder="1" applyAlignment="1">
      <alignment vertical="center"/>
    </xf>
    <xf numFmtId="0" fontId="37" fillId="0" borderId="34" xfId="353" applyFont="1" applyFill="1" applyBorder="1" applyAlignment="1">
      <alignment horizontal="center" vertical="center" wrapText="1"/>
    </xf>
    <xf numFmtId="0" fontId="37" fillId="0" borderId="34" xfId="353" applyFont="1" applyFill="1" applyBorder="1" applyAlignment="1">
      <alignment vertical="center"/>
    </xf>
    <xf numFmtId="0" fontId="37" fillId="0" borderId="34" xfId="353" applyFont="1" applyFill="1" applyBorder="1" applyAlignment="1">
      <alignment vertical="center" wrapText="1"/>
    </xf>
    <xf numFmtId="0" fontId="37" fillId="0" borderId="34" xfId="353" applyFont="1" applyFill="1" applyBorder="1" applyAlignment="1">
      <alignment horizontal="center" vertical="top" wrapText="1"/>
    </xf>
    <xf numFmtId="49" fontId="37" fillId="0" borderId="34" xfId="353" applyNumberFormat="1" applyFont="1" applyFill="1" applyBorder="1" applyAlignment="1">
      <alignment horizontal="center" vertical="top"/>
    </xf>
    <xf numFmtId="49" fontId="37" fillId="0" borderId="34" xfId="353" applyNumberFormat="1" applyFont="1" applyFill="1" applyBorder="1" applyAlignment="1">
      <alignment horizontal="center" vertical="center"/>
    </xf>
    <xf numFmtId="168" fontId="37" fillId="0" borderId="34" xfId="353" applyNumberFormat="1" applyFont="1" applyFill="1" applyBorder="1" applyAlignment="1">
      <alignment horizontal="center" vertical="center"/>
    </xf>
    <xf numFmtId="0" fontId="37" fillId="31" borderId="34" xfId="0" applyFont="1" applyFill="1" applyBorder="1" applyAlignment="1">
      <alignment horizontal="center" vertical="center" wrapText="1"/>
    </xf>
    <xf numFmtId="0" fontId="52" fillId="31" borderId="38" xfId="0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center"/>
    </xf>
    <xf numFmtId="0" fontId="37" fillId="0" borderId="0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left" wrapText="1"/>
    </xf>
    <xf numFmtId="0" fontId="37" fillId="0" borderId="0" xfId="353" applyFont="1" applyFill="1" applyAlignment="1">
      <alignment horizontal="left"/>
    </xf>
    <xf numFmtId="0" fontId="37" fillId="0" borderId="34" xfId="353" applyFont="1" applyFill="1" applyBorder="1" applyAlignment="1">
      <alignment horizontal="center" vertical="center"/>
    </xf>
    <xf numFmtId="0" fontId="37" fillId="0" borderId="34" xfId="353" applyFont="1" applyFill="1" applyBorder="1" applyAlignment="1">
      <alignment horizontal="center" vertical="top"/>
    </xf>
    <xf numFmtId="0" fontId="37" fillId="0" borderId="34" xfId="353" applyFont="1" applyFill="1" applyBorder="1" applyAlignment="1">
      <alignment horizontal="center" vertical="top" wrapText="1"/>
    </xf>
    <xf numFmtId="0" fontId="37" fillId="0" borderId="34" xfId="353" applyFont="1" applyFill="1" applyBorder="1" applyAlignment="1">
      <alignment horizontal="center" vertical="center" wrapText="1"/>
    </xf>
    <xf numFmtId="49" fontId="37" fillId="0" borderId="34" xfId="353" applyNumberFormat="1" applyFont="1" applyFill="1" applyBorder="1" applyAlignment="1">
      <alignment horizontal="center" vertical="top"/>
    </xf>
    <xf numFmtId="49" fontId="37" fillId="0" borderId="34" xfId="353" applyNumberFormat="1" applyFont="1" applyFill="1" applyBorder="1" applyAlignment="1">
      <alignment horizontal="center" vertical="center"/>
    </xf>
    <xf numFmtId="0" fontId="52" fillId="0" borderId="34" xfId="0" applyFont="1" applyBorder="1" applyAlignment="1">
      <alignment horizontal="center" vertical="center" wrapText="1"/>
    </xf>
    <xf numFmtId="0" fontId="52" fillId="0" borderId="38" xfId="0" applyFont="1" applyBorder="1" applyAlignment="1">
      <alignment horizontal="center" vertical="center" wrapText="1"/>
    </xf>
    <xf numFmtId="49" fontId="52" fillId="0" borderId="38" xfId="0" applyNumberFormat="1" applyFont="1" applyBorder="1" applyAlignment="1">
      <alignment horizontal="center" vertical="center" wrapText="1"/>
    </xf>
    <xf numFmtId="0" fontId="37" fillId="0" borderId="0" xfId="353" applyFont="1" applyFill="1" applyAlignment="1">
      <alignment horizontal="left"/>
    </xf>
    <xf numFmtId="0" fontId="37" fillId="0" borderId="15" xfId="353" applyFont="1" applyFill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center"/>
    </xf>
    <xf numFmtId="0" fontId="37" fillId="0" borderId="15" xfId="353" applyFont="1" applyFill="1" applyBorder="1" applyAlignment="1">
      <alignment horizontal="center" vertical="top"/>
    </xf>
    <xf numFmtId="164" fontId="0" fillId="0" borderId="0" xfId="426" applyFont="1" applyFill="1"/>
    <xf numFmtId="164" fontId="0" fillId="0" borderId="0" xfId="0" applyNumberFormat="1" applyFill="1"/>
    <xf numFmtId="0" fontId="0" fillId="0" borderId="0" xfId="0" applyFill="1"/>
    <xf numFmtId="49" fontId="52" fillId="0" borderId="15" xfId="304" applyNumberFormat="1" applyFont="1" applyFill="1" applyBorder="1" applyAlignment="1">
      <alignment horizontal="center" vertical="center" wrapText="1"/>
    </xf>
    <xf numFmtId="0" fontId="37" fillId="0" borderId="15" xfId="0" applyNumberFormat="1" applyFont="1" applyFill="1" applyBorder="1" applyAlignment="1">
      <alignment horizontal="center" vertical="center" wrapText="1"/>
    </xf>
    <xf numFmtId="0" fontId="53" fillId="0" borderId="34" xfId="332" applyFont="1" applyFill="1" applyBorder="1" applyAlignment="1">
      <alignment vertical="center" wrapText="1"/>
    </xf>
    <xf numFmtId="49" fontId="52" fillId="0" borderId="15" xfId="0" applyNumberFormat="1" applyFont="1" applyFill="1" applyBorder="1" applyAlignment="1">
      <alignment horizontal="center" vertical="center" wrapText="1"/>
    </xf>
    <xf numFmtId="49" fontId="52" fillId="0" borderId="34" xfId="0" applyNumberFormat="1" applyFont="1" applyFill="1" applyBorder="1" applyAlignment="1">
      <alignment horizontal="center" vertical="center" wrapText="1"/>
    </xf>
    <xf numFmtId="164" fontId="0" fillId="0" borderId="34" xfId="426" applyFont="1" applyFill="1" applyBorder="1"/>
    <xf numFmtId="1" fontId="37" fillId="31" borderId="15" xfId="0" applyNumberFormat="1" applyFont="1" applyFill="1" applyBorder="1" applyAlignment="1">
      <alignment horizontal="center" vertical="center" wrapText="1"/>
    </xf>
    <xf numFmtId="0" fontId="0" fillId="0" borderId="34" xfId="0" applyFill="1" applyBorder="1"/>
    <xf numFmtId="0" fontId="0" fillId="0" borderId="38" xfId="0" applyFill="1" applyBorder="1"/>
    <xf numFmtId="164" fontId="0" fillId="0" borderId="38" xfId="426" applyFont="1" applyFill="1" applyBorder="1"/>
    <xf numFmtId="164" fontId="55" fillId="0" borderId="38" xfId="426" applyFont="1" applyFill="1" applyBorder="1"/>
    <xf numFmtId="0" fontId="52" fillId="0" borderId="15" xfId="0" applyFont="1" applyFill="1" applyBorder="1" applyAlignment="1">
      <alignment horizontal="center" vertical="center"/>
    </xf>
    <xf numFmtId="0" fontId="37" fillId="0" borderId="15" xfId="353" applyFont="1" applyBorder="1" applyAlignment="1">
      <alignment horizontal="center" vertical="center"/>
    </xf>
    <xf numFmtId="0" fontId="52" fillId="0" borderId="15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wrapText="1"/>
    </xf>
    <xf numFmtId="0" fontId="52" fillId="0" borderId="34" xfId="0" applyFont="1" applyBorder="1" applyAlignment="1">
      <alignment horizontal="center" vertical="center" wrapText="1"/>
    </xf>
    <xf numFmtId="0" fontId="52" fillId="32" borderId="15" xfId="0" applyFont="1" applyFill="1" applyBorder="1" applyAlignment="1">
      <alignment horizontal="center" vertical="center" wrapText="1"/>
    </xf>
    <xf numFmtId="49" fontId="52" fillId="32" borderId="15" xfId="0" applyNumberFormat="1" applyFont="1" applyFill="1" applyBorder="1" applyAlignment="1">
      <alignment horizontal="center" vertical="center" wrapText="1"/>
    </xf>
    <xf numFmtId="49" fontId="52" fillId="32" borderId="34" xfId="0" applyNumberFormat="1" applyFont="1" applyFill="1" applyBorder="1" applyAlignment="1">
      <alignment horizontal="center" vertical="center" wrapText="1"/>
    </xf>
    <xf numFmtId="170" fontId="52" fillId="32" borderId="34" xfId="426" applyNumberFormat="1" applyFont="1" applyFill="1" applyBorder="1" applyAlignment="1">
      <alignment horizontal="center" vertical="center"/>
    </xf>
    <xf numFmtId="170" fontId="52" fillId="0" borderId="34" xfId="426" applyNumberFormat="1" applyFont="1" applyFill="1" applyBorder="1" applyAlignment="1">
      <alignment horizontal="center" vertical="center"/>
    </xf>
    <xf numFmtId="0" fontId="52" fillId="0" borderId="15" xfId="0" applyFont="1" applyFill="1" applyBorder="1" applyAlignment="1">
      <alignment horizontal="center" vertical="center" wrapText="1"/>
    </xf>
    <xf numFmtId="164" fontId="56" fillId="0" borderId="34" xfId="426" applyFont="1" applyFill="1" applyBorder="1"/>
    <xf numFmtId="164" fontId="57" fillId="0" borderId="34" xfId="426" applyFont="1" applyFill="1" applyBorder="1" applyAlignment="1">
      <alignment horizontal="center" vertical="center"/>
    </xf>
    <xf numFmtId="49" fontId="52" fillId="33" borderId="15" xfId="0" applyNumberFormat="1" applyFont="1" applyFill="1" applyBorder="1" applyAlignment="1">
      <alignment horizontal="center" vertical="center" wrapText="1"/>
    </xf>
    <xf numFmtId="49" fontId="52" fillId="33" borderId="34" xfId="0" applyNumberFormat="1" applyFont="1" applyFill="1" applyBorder="1" applyAlignment="1">
      <alignment horizontal="center" vertical="center" wrapText="1"/>
    </xf>
    <xf numFmtId="170" fontId="52" fillId="33" borderId="34" xfId="426" applyNumberFormat="1" applyFont="1" applyFill="1" applyBorder="1" applyAlignment="1">
      <alignment horizontal="center" vertical="center"/>
    </xf>
    <xf numFmtId="0" fontId="52" fillId="34" borderId="15" xfId="0" applyFont="1" applyFill="1" applyBorder="1" applyAlignment="1">
      <alignment horizontal="center" vertical="center" wrapText="1"/>
    </xf>
    <xf numFmtId="49" fontId="52" fillId="34" borderId="15" xfId="0" applyNumberFormat="1" applyFont="1" applyFill="1" applyBorder="1" applyAlignment="1">
      <alignment horizontal="center" vertical="center" wrapText="1"/>
    </xf>
    <xf numFmtId="49" fontId="52" fillId="34" borderId="34" xfId="0" applyNumberFormat="1" applyFont="1" applyFill="1" applyBorder="1" applyAlignment="1">
      <alignment horizontal="center" vertical="center" wrapText="1"/>
    </xf>
    <xf numFmtId="170" fontId="52" fillId="34" borderId="34" xfId="426" applyNumberFormat="1" applyFont="1" applyFill="1" applyBorder="1" applyAlignment="1">
      <alignment horizontal="center" vertical="center"/>
    </xf>
    <xf numFmtId="0" fontId="52" fillId="35" borderId="34" xfId="0" applyFont="1" applyFill="1" applyBorder="1" applyAlignment="1">
      <alignment horizontal="center" vertical="center" wrapText="1"/>
    </xf>
    <xf numFmtId="49" fontId="52" fillId="35" borderId="34" xfId="0" applyNumberFormat="1" applyFont="1" applyFill="1" applyBorder="1" applyAlignment="1">
      <alignment horizontal="center" vertical="center" wrapText="1"/>
    </xf>
    <xf numFmtId="170" fontId="52" fillId="35" borderId="34" xfId="426" applyNumberFormat="1" applyFont="1" applyFill="1" applyBorder="1" applyAlignment="1">
      <alignment horizontal="center" vertical="center"/>
    </xf>
    <xf numFmtId="49" fontId="52" fillId="35" borderId="38" xfId="0" applyNumberFormat="1" applyFont="1" applyFill="1" applyBorder="1" applyAlignment="1">
      <alignment horizontal="center" vertical="center" wrapText="1"/>
    </xf>
    <xf numFmtId="0" fontId="52" fillId="36" borderId="15" xfId="0" applyFont="1" applyFill="1" applyBorder="1" applyAlignment="1">
      <alignment wrapText="1"/>
    </xf>
    <xf numFmtId="49" fontId="52" fillId="36" borderId="34" xfId="0" applyNumberFormat="1" applyFont="1" applyFill="1" applyBorder="1" applyAlignment="1">
      <alignment horizontal="center" vertical="center" wrapText="1"/>
    </xf>
    <xf numFmtId="170" fontId="52" fillId="36" borderId="34" xfId="0" applyNumberFormat="1" applyFont="1" applyFill="1" applyBorder="1" applyAlignment="1">
      <alignment horizontal="center" vertical="center"/>
    </xf>
    <xf numFmtId="49" fontId="52" fillId="36" borderId="15" xfId="0" applyNumberFormat="1" applyFont="1" applyFill="1" applyBorder="1" applyAlignment="1">
      <alignment horizontal="center" vertical="center" wrapText="1"/>
    </xf>
    <xf numFmtId="0" fontId="52" fillId="33" borderId="15" xfId="0" applyFont="1" applyFill="1" applyBorder="1" applyAlignment="1">
      <alignment wrapText="1"/>
    </xf>
    <xf numFmtId="170" fontId="52" fillId="33" borderId="34" xfId="0" applyNumberFormat="1" applyFont="1" applyFill="1" applyBorder="1" applyAlignment="1">
      <alignment horizontal="center" vertical="center"/>
    </xf>
    <xf numFmtId="0" fontId="52" fillId="37" borderId="15" xfId="0" applyFont="1" applyFill="1" applyBorder="1" applyAlignment="1">
      <alignment wrapText="1"/>
    </xf>
    <xf numFmtId="49" fontId="52" fillId="37" borderId="34" xfId="0" applyNumberFormat="1" applyFont="1" applyFill="1" applyBorder="1" applyAlignment="1">
      <alignment wrapText="1"/>
    </xf>
    <xf numFmtId="49" fontId="52" fillId="37" borderId="34" xfId="0" applyNumberFormat="1" applyFont="1" applyFill="1" applyBorder="1" applyAlignment="1">
      <alignment horizontal="center" vertical="center" wrapText="1"/>
    </xf>
    <xf numFmtId="170" fontId="52" fillId="37" borderId="34" xfId="0" applyNumberFormat="1" applyFont="1" applyFill="1" applyBorder="1" applyAlignment="1">
      <alignment horizontal="center" vertical="center"/>
    </xf>
    <xf numFmtId="49" fontId="52" fillId="37" borderId="15" xfId="0" applyNumberFormat="1" applyFont="1" applyFill="1" applyBorder="1" applyAlignment="1">
      <alignment horizontal="center" vertical="center" wrapText="1"/>
    </xf>
    <xf numFmtId="0" fontId="52" fillId="37" borderId="15" xfId="0" applyFont="1" applyFill="1" applyBorder="1" applyAlignment="1">
      <alignment horizontal="center" vertical="center" wrapText="1"/>
    </xf>
    <xf numFmtId="0" fontId="37" fillId="33" borderId="34" xfId="0" applyNumberFormat="1" applyFont="1" applyFill="1" applyBorder="1" applyAlignment="1">
      <alignment horizontal="center" vertical="center" wrapText="1"/>
    </xf>
    <xf numFmtId="49" fontId="52" fillId="33" borderId="34" xfId="0" applyNumberFormat="1" applyFont="1" applyFill="1" applyBorder="1"/>
    <xf numFmtId="0" fontId="52" fillId="33" borderId="15" xfId="0" applyFont="1" applyFill="1" applyBorder="1" applyAlignment="1">
      <alignment vertical="center" wrapText="1"/>
    </xf>
    <xf numFmtId="49" fontId="37" fillId="33" borderId="34" xfId="0" applyNumberFormat="1" applyFont="1" applyFill="1" applyBorder="1" applyAlignment="1">
      <alignment horizontal="center" vertical="center" wrapText="1"/>
    </xf>
    <xf numFmtId="0" fontId="52" fillId="38" borderId="15" xfId="0" applyFont="1" applyFill="1" applyBorder="1" applyAlignment="1">
      <alignment wrapText="1"/>
    </xf>
    <xf numFmtId="49" fontId="52" fillId="38" borderId="34" xfId="0" applyNumberFormat="1" applyFont="1" applyFill="1" applyBorder="1" applyAlignment="1">
      <alignment wrapText="1"/>
    </xf>
    <xf numFmtId="49" fontId="52" fillId="38" borderId="34" xfId="0" applyNumberFormat="1" applyFont="1" applyFill="1" applyBorder="1" applyAlignment="1">
      <alignment horizontal="center" vertical="center" wrapText="1"/>
    </xf>
    <xf numFmtId="170" fontId="52" fillId="38" borderId="34" xfId="0" applyNumberFormat="1" applyFont="1" applyFill="1" applyBorder="1" applyAlignment="1">
      <alignment horizontal="center" vertical="center"/>
    </xf>
    <xf numFmtId="0" fontId="52" fillId="38" borderId="15" xfId="0" applyFont="1" applyFill="1" applyBorder="1" applyAlignment="1">
      <alignment vertical="center" wrapText="1"/>
    </xf>
    <xf numFmtId="49" fontId="52" fillId="38" borderId="15" xfId="0" applyNumberFormat="1" applyFont="1" applyFill="1" applyBorder="1" applyAlignment="1">
      <alignment horizontal="center" vertical="center" wrapText="1"/>
    </xf>
    <xf numFmtId="0" fontId="37" fillId="38" borderId="34" xfId="0" applyNumberFormat="1" applyFont="1" applyFill="1" applyBorder="1" applyAlignment="1">
      <alignment horizontal="center" vertical="center" wrapText="1"/>
    </xf>
    <xf numFmtId="49" fontId="37" fillId="38" borderId="34" xfId="0" applyNumberFormat="1" applyFont="1" applyFill="1" applyBorder="1" applyAlignment="1">
      <alignment horizontal="center" vertical="center" wrapText="1"/>
    </xf>
    <xf numFmtId="170" fontId="52" fillId="38" borderId="34" xfId="426" applyNumberFormat="1" applyFont="1" applyFill="1" applyBorder="1" applyAlignment="1">
      <alignment horizontal="center" vertical="center"/>
    </xf>
    <xf numFmtId="0" fontId="52" fillId="36" borderId="34" xfId="0" applyFont="1" applyFill="1" applyBorder="1"/>
    <xf numFmtId="49" fontId="52" fillId="36" borderId="34" xfId="0" applyNumberFormat="1" applyFont="1" applyFill="1" applyBorder="1"/>
    <xf numFmtId="49" fontId="52" fillId="36" borderId="15" xfId="0" applyNumberFormat="1" applyFont="1" applyFill="1" applyBorder="1" applyAlignment="1">
      <alignment horizontal="left" vertical="center" wrapText="1"/>
    </xf>
    <xf numFmtId="0" fontId="53" fillId="36" borderId="34" xfId="0" applyFont="1" applyFill="1" applyBorder="1" applyAlignment="1">
      <alignment horizontal="center" vertical="center" wrapText="1"/>
    </xf>
    <xf numFmtId="49" fontId="53" fillId="36" borderId="34" xfId="0" applyNumberFormat="1" applyFont="1" applyFill="1" applyBorder="1" applyAlignment="1">
      <alignment horizontal="center" vertical="center" wrapText="1"/>
    </xf>
    <xf numFmtId="49" fontId="37" fillId="36" borderId="34" xfId="0" applyNumberFormat="1" applyFont="1" applyFill="1" applyBorder="1" applyAlignment="1">
      <alignment horizontal="center" vertical="center" wrapText="1"/>
    </xf>
    <xf numFmtId="170" fontId="52" fillId="36" borderId="34" xfId="426" applyNumberFormat="1" applyFont="1" applyFill="1" applyBorder="1" applyAlignment="1">
      <alignment horizontal="center" vertical="center"/>
    </xf>
    <xf numFmtId="0" fontId="52" fillId="36" borderId="34" xfId="0" applyFont="1" applyFill="1" applyBorder="1" applyAlignment="1">
      <alignment horizontal="center" vertical="center"/>
    </xf>
    <xf numFmtId="0" fontId="40" fillId="0" borderId="0" xfId="348" applyFont="1" applyFill="1" applyAlignment="1"/>
    <xf numFmtId="0" fontId="40" fillId="0" borderId="39" xfId="348" applyFont="1" applyFill="1" applyBorder="1" applyAlignment="1"/>
    <xf numFmtId="171" fontId="0" fillId="0" borderId="34" xfId="0" applyNumberFormat="1" applyFill="1" applyBorder="1"/>
    <xf numFmtId="0" fontId="59" fillId="0" borderId="40" xfId="0" applyFont="1" applyBorder="1" applyAlignment="1">
      <alignment vertical="center" wrapText="1"/>
    </xf>
    <xf numFmtId="0" fontId="59" fillId="0" borderId="41" xfId="0" applyFont="1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59" fillId="0" borderId="42" xfId="0" applyFont="1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60" fillId="0" borderId="0" xfId="0" applyFont="1"/>
    <xf numFmtId="0" fontId="61" fillId="0" borderId="40" xfId="427" applyBorder="1" applyAlignment="1">
      <alignment horizontal="center" vertical="center" wrapText="1"/>
    </xf>
    <xf numFmtId="0" fontId="59" fillId="0" borderId="41" xfId="0" applyFont="1" applyBorder="1" applyAlignment="1">
      <alignment horizontal="center" vertical="center" wrapText="1"/>
    </xf>
    <xf numFmtId="0" fontId="59" fillId="0" borderId="42" xfId="0" applyFont="1" applyBorder="1" applyAlignment="1">
      <alignment horizontal="center" vertical="center" wrapText="1"/>
    </xf>
    <xf numFmtId="0" fontId="59" fillId="29" borderId="41" xfId="0" applyFont="1" applyFill="1" applyBorder="1" applyAlignment="1">
      <alignment vertical="center" wrapText="1"/>
    </xf>
    <xf numFmtId="2" fontId="52" fillId="0" borderId="15" xfId="0" applyNumberFormat="1" applyFont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center"/>
    </xf>
    <xf numFmtId="0" fontId="37" fillId="0" borderId="15" xfId="353" applyFont="1" applyBorder="1" applyAlignment="1">
      <alignment horizontal="center" vertical="center" wrapText="1"/>
    </xf>
    <xf numFmtId="0" fontId="38" fillId="0" borderId="0" xfId="353" applyFont="1" applyFill="1" applyAlignment="1">
      <alignment horizontal="center" vertical="top" wrapText="1"/>
    </xf>
    <xf numFmtId="0" fontId="38" fillId="0" borderId="17" xfId="353" applyFont="1" applyFill="1" applyBorder="1" applyAlignment="1">
      <alignment horizontal="center" vertical="top" wrapText="1"/>
    </xf>
    <xf numFmtId="0" fontId="37" fillId="0" borderId="0" xfId="353" applyFont="1" applyFill="1" applyAlignment="1">
      <alignment horizontal="left"/>
    </xf>
    <xf numFmtId="0" fontId="37" fillId="0" borderId="17" xfId="353" applyFont="1" applyFill="1" applyBorder="1" applyAlignment="1">
      <alignment horizontal="left"/>
    </xf>
    <xf numFmtId="0" fontId="38" fillId="0" borderId="0" xfId="353" applyFont="1" applyFill="1" applyAlignment="1">
      <alignment horizontal="left"/>
    </xf>
    <xf numFmtId="0" fontId="38" fillId="0" borderId="17" xfId="353" applyFont="1" applyFill="1" applyBorder="1" applyAlignment="1">
      <alignment horizontal="left"/>
    </xf>
    <xf numFmtId="0" fontId="37" fillId="0" borderId="15" xfId="353" applyFont="1" applyFill="1" applyBorder="1" applyAlignment="1">
      <alignment horizontal="center"/>
    </xf>
    <xf numFmtId="0" fontId="37" fillId="0" borderId="15" xfId="353" applyFont="1" applyFill="1" applyBorder="1" applyAlignment="1">
      <alignment horizontal="center" vertical="center" wrapText="1"/>
    </xf>
    <xf numFmtId="49" fontId="37" fillId="0" borderId="16" xfId="422" applyNumberFormat="1" applyFont="1" applyFill="1" applyBorder="1" applyAlignment="1">
      <alignment horizontal="center" vertical="top" wrapText="1"/>
    </xf>
    <xf numFmtId="49" fontId="37" fillId="0" borderId="18" xfId="422" applyNumberFormat="1" applyFont="1" applyFill="1" applyBorder="1" applyAlignment="1">
      <alignment horizontal="center" vertical="top" wrapText="1"/>
    </xf>
    <xf numFmtId="49" fontId="37" fillId="0" borderId="19" xfId="422" applyNumberFormat="1" applyFont="1" applyFill="1" applyBorder="1" applyAlignment="1">
      <alignment horizontal="center" vertical="top" wrapText="1"/>
    </xf>
    <xf numFmtId="0" fontId="37" fillId="0" borderId="16" xfId="353" applyFont="1" applyFill="1" applyBorder="1" applyAlignment="1">
      <alignment horizontal="center" vertical="center" wrapText="1"/>
    </xf>
    <xf numFmtId="0" fontId="37" fillId="0" borderId="18" xfId="353" applyFont="1" applyFill="1" applyBorder="1" applyAlignment="1">
      <alignment horizontal="center" vertical="center" wrapText="1"/>
    </xf>
    <xf numFmtId="0" fontId="37" fillId="0" borderId="19" xfId="353" applyFont="1" applyFill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center"/>
    </xf>
    <xf numFmtId="0" fontId="37" fillId="0" borderId="20" xfId="353" applyFont="1" applyFill="1" applyBorder="1" applyAlignment="1">
      <alignment horizontal="center" vertical="center"/>
    </xf>
    <xf numFmtId="0" fontId="37" fillId="0" borderId="20" xfId="353" applyFont="1" applyFill="1" applyBorder="1" applyAlignment="1">
      <alignment horizontal="center" vertical="center" wrapText="1"/>
    </xf>
    <xf numFmtId="0" fontId="37" fillId="0" borderId="15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center"/>
    </xf>
    <xf numFmtId="0" fontId="37" fillId="0" borderId="21" xfId="353" applyFont="1" applyFill="1" applyBorder="1" applyAlignment="1">
      <alignment horizontal="center" vertical="center" wrapText="1"/>
    </xf>
    <xf numFmtId="0" fontId="37" fillId="0" borderId="22" xfId="353" applyFont="1" applyFill="1" applyBorder="1" applyAlignment="1">
      <alignment horizontal="center" vertical="center" wrapText="1"/>
    </xf>
    <xf numFmtId="0" fontId="37" fillId="0" borderId="23" xfId="353" applyFont="1" applyFill="1" applyBorder="1" applyAlignment="1">
      <alignment horizontal="center" vertical="center" wrapText="1"/>
    </xf>
    <xf numFmtId="0" fontId="37" fillId="0" borderId="24" xfId="353" applyFont="1" applyFill="1" applyBorder="1" applyAlignment="1">
      <alignment horizontal="center" vertical="center" wrapText="1"/>
    </xf>
    <xf numFmtId="0" fontId="37" fillId="0" borderId="25" xfId="353" applyFont="1" applyFill="1" applyBorder="1" applyAlignment="1">
      <alignment horizontal="center" vertical="center" wrapText="1"/>
    </xf>
    <xf numFmtId="49" fontId="37" fillId="0" borderId="15" xfId="353" applyNumberFormat="1" applyFont="1" applyFill="1" applyBorder="1" applyAlignment="1">
      <alignment horizontal="center" vertical="center"/>
    </xf>
    <xf numFmtId="49" fontId="37" fillId="0" borderId="15" xfId="353" applyNumberFormat="1" applyFont="1" applyFill="1" applyBorder="1" applyAlignment="1">
      <alignment horizontal="center" vertical="center" wrapText="1"/>
    </xf>
    <xf numFmtId="49" fontId="37" fillId="0" borderId="0" xfId="353" applyNumberFormat="1" applyFont="1" applyFill="1" applyBorder="1" applyAlignment="1">
      <alignment horizontal="center" vertical="center" wrapText="1"/>
    </xf>
    <xf numFmtId="0" fontId="37" fillId="0" borderId="16" xfId="353" applyFont="1" applyFill="1" applyBorder="1" applyAlignment="1">
      <alignment horizontal="center" vertical="center"/>
    </xf>
    <xf numFmtId="0" fontId="37" fillId="0" borderId="18" xfId="353" applyFont="1" applyFill="1" applyBorder="1" applyAlignment="1">
      <alignment horizontal="center" vertical="center"/>
    </xf>
    <xf numFmtId="0" fontId="37" fillId="0" borderId="19" xfId="353" applyFont="1" applyFill="1" applyBorder="1" applyAlignment="1">
      <alignment horizontal="center" vertical="center"/>
    </xf>
    <xf numFmtId="0" fontId="37" fillId="0" borderId="0" xfId="353" applyFont="1" applyFill="1" applyAlignment="1">
      <alignment horizontal="left" vertical="center" wrapText="1"/>
    </xf>
    <xf numFmtId="0" fontId="37" fillId="0" borderId="17" xfId="353" applyFont="1" applyFill="1" applyBorder="1" applyAlignment="1">
      <alignment horizontal="left" vertical="center" wrapText="1"/>
    </xf>
    <xf numFmtId="0" fontId="38" fillId="0" borderId="0" xfId="353" applyFont="1" applyFill="1" applyAlignment="1">
      <alignment horizontal="center" wrapText="1"/>
    </xf>
    <xf numFmtId="0" fontId="38" fillId="0" borderId="17" xfId="353" applyFont="1" applyFill="1" applyBorder="1" applyAlignment="1">
      <alignment horizontal="center" wrapText="1"/>
    </xf>
    <xf numFmtId="49" fontId="37" fillId="0" borderId="0" xfId="353" applyNumberFormat="1" applyFont="1" applyFill="1" applyBorder="1" applyAlignment="1">
      <alignment horizontal="center" vertical="center"/>
    </xf>
    <xf numFmtId="49" fontId="37" fillId="0" borderId="0" xfId="422" applyNumberFormat="1" applyFont="1" applyFill="1" applyBorder="1" applyAlignment="1">
      <alignment horizontal="center" vertical="top" wrapText="1"/>
    </xf>
    <xf numFmtId="0" fontId="37" fillId="0" borderId="0" xfId="353" applyFont="1" applyFill="1" applyAlignment="1">
      <alignment horizontal="left" wrapText="1"/>
    </xf>
    <xf numFmtId="0" fontId="37" fillId="0" borderId="0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 wrapText="1"/>
    </xf>
    <xf numFmtId="49" fontId="37" fillId="0" borderId="15" xfId="353" applyNumberFormat="1" applyFont="1" applyFill="1" applyBorder="1" applyAlignment="1">
      <alignment horizontal="center" vertical="top"/>
    </xf>
    <xf numFmtId="0" fontId="37" fillId="0" borderId="20" xfId="353" applyFont="1" applyFill="1" applyBorder="1" applyAlignment="1">
      <alignment horizontal="center" vertical="top"/>
    </xf>
    <xf numFmtId="0" fontId="37" fillId="0" borderId="15" xfId="353" applyFont="1" applyFill="1" applyBorder="1" applyAlignment="1">
      <alignment horizontal="center" vertical="top" wrapText="1"/>
    </xf>
    <xf numFmtId="49" fontId="37" fillId="0" borderId="15" xfId="353" applyNumberFormat="1" applyFont="1" applyFill="1" applyBorder="1" applyAlignment="1">
      <alignment horizontal="center" vertical="top" wrapText="1"/>
    </xf>
    <xf numFmtId="0" fontId="37" fillId="0" borderId="20" xfId="353" applyFont="1" applyFill="1" applyBorder="1" applyAlignment="1">
      <alignment horizontal="center" vertical="top" wrapText="1"/>
    </xf>
    <xf numFmtId="0" fontId="40" fillId="0" borderId="20" xfId="348" applyFont="1" applyFill="1" applyBorder="1" applyAlignment="1">
      <alignment horizontal="center" vertical="top" wrapText="1"/>
    </xf>
    <xf numFmtId="0" fontId="40" fillId="0" borderId="21" xfId="348" applyFont="1" applyFill="1" applyBorder="1" applyAlignment="1">
      <alignment horizontal="center" vertical="top" wrapText="1"/>
    </xf>
    <xf numFmtId="0" fontId="40" fillId="0" borderId="22" xfId="348" applyFont="1" applyFill="1" applyBorder="1" applyAlignment="1">
      <alignment horizontal="center" vertical="top" wrapText="1"/>
    </xf>
    <xf numFmtId="0" fontId="37" fillId="0" borderId="0" xfId="353" applyFont="1" applyFill="1" applyBorder="1" applyAlignment="1">
      <alignment horizontal="center" vertical="top" wrapText="1"/>
    </xf>
    <xf numFmtId="0" fontId="37" fillId="0" borderId="0" xfId="353" applyFont="1" applyFill="1" applyBorder="1" applyAlignment="1">
      <alignment horizontal="center" vertical="top"/>
    </xf>
    <xf numFmtId="0" fontId="37" fillId="0" borderId="0" xfId="353" applyFont="1" applyFill="1" applyAlignment="1">
      <alignment horizontal="left" vertical="top" wrapText="1"/>
    </xf>
    <xf numFmtId="0" fontId="40" fillId="0" borderId="20" xfId="348" applyFont="1" applyFill="1" applyBorder="1" applyAlignment="1">
      <alignment horizontal="center" vertical="center" wrapText="1"/>
    </xf>
    <xf numFmtId="0" fontId="40" fillId="0" borderId="21" xfId="348" applyFont="1" applyFill="1" applyBorder="1" applyAlignment="1">
      <alignment horizontal="center" vertical="center" wrapText="1"/>
    </xf>
    <xf numFmtId="0" fontId="40" fillId="0" borderId="22" xfId="348" applyFont="1" applyFill="1" applyBorder="1" applyAlignment="1">
      <alignment horizontal="center" vertical="center" wrapText="1"/>
    </xf>
    <xf numFmtId="0" fontId="37" fillId="0" borderId="0" xfId="353" applyFont="1" applyFill="1" applyBorder="1" applyAlignment="1">
      <alignment horizontal="center" vertical="center"/>
    </xf>
    <xf numFmtId="49" fontId="37" fillId="0" borderId="15" xfId="422" applyNumberFormat="1" applyFont="1" applyFill="1" applyBorder="1" applyAlignment="1">
      <alignment horizontal="center" vertical="top" wrapText="1"/>
    </xf>
    <xf numFmtId="0" fontId="37" fillId="0" borderId="15" xfId="353" applyFont="1" applyFill="1" applyBorder="1" applyAlignment="1">
      <alignment horizontal="left" vertical="center" wrapText="1"/>
    </xf>
    <xf numFmtId="0" fontId="37" fillId="0" borderId="15" xfId="353" applyFont="1" applyFill="1" applyBorder="1" applyAlignment="1">
      <alignment horizontal="center" wrapText="1"/>
    </xf>
    <xf numFmtId="0" fontId="37" fillId="0" borderId="20" xfId="353" applyFont="1" applyFill="1" applyBorder="1" applyAlignment="1">
      <alignment horizontal="center" wrapText="1"/>
    </xf>
    <xf numFmtId="0" fontId="40" fillId="0" borderId="0" xfId="348" applyFont="1" applyFill="1" applyAlignment="1">
      <alignment horizontal="center"/>
    </xf>
    <xf numFmtId="0" fontId="37" fillId="0" borderId="0" xfId="0" applyNumberFormat="1" applyFont="1" applyFill="1" applyBorder="1" applyAlignment="1">
      <alignment horizontal="left" vertical="center" wrapText="1"/>
    </xf>
    <xf numFmtId="0" fontId="37" fillId="0" borderId="0" xfId="0" applyNumberFormat="1" applyFont="1" applyFill="1" applyBorder="1" applyAlignment="1">
      <alignment horizontal="center" vertical="center" wrapText="1"/>
    </xf>
    <xf numFmtId="0" fontId="37" fillId="0" borderId="34" xfId="353" applyFont="1" applyFill="1" applyBorder="1" applyAlignment="1">
      <alignment horizontal="center" vertical="center" wrapText="1"/>
    </xf>
    <xf numFmtId="49" fontId="37" fillId="0" borderId="34" xfId="353" applyNumberFormat="1" applyFont="1" applyFill="1" applyBorder="1" applyAlignment="1">
      <alignment horizontal="center" vertical="center" wrapText="1"/>
    </xf>
    <xf numFmtId="49" fontId="37" fillId="0" borderId="34" xfId="353" applyNumberFormat="1" applyFont="1" applyFill="1" applyBorder="1" applyAlignment="1">
      <alignment horizontal="center" vertical="center"/>
    </xf>
    <xf numFmtId="0" fontId="37" fillId="0" borderId="35" xfId="353" applyFont="1" applyFill="1" applyBorder="1" applyAlignment="1">
      <alignment horizontal="center" vertical="center"/>
    </xf>
    <xf numFmtId="0" fontId="37" fillId="0" borderId="22" xfId="353" applyFont="1" applyFill="1" applyBorder="1" applyAlignment="1">
      <alignment horizontal="center" vertical="center"/>
    </xf>
    <xf numFmtId="0" fontId="37" fillId="0" borderId="35" xfId="353" applyFont="1" applyFill="1" applyBorder="1" applyAlignment="1">
      <alignment horizontal="center" vertical="center" wrapText="1"/>
    </xf>
    <xf numFmtId="0" fontId="37" fillId="0" borderId="36" xfId="353" applyFont="1" applyFill="1" applyBorder="1" applyAlignment="1">
      <alignment horizontal="center" vertical="center" wrapText="1"/>
    </xf>
    <xf numFmtId="0" fontId="37" fillId="0" borderId="17" xfId="353" applyFont="1" applyFill="1" applyBorder="1" applyAlignment="1">
      <alignment horizontal="center" vertical="center" wrapText="1"/>
    </xf>
    <xf numFmtId="0" fontId="37" fillId="0" borderId="37" xfId="353" applyFont="1" applyFill="1" applyBorder="1" applyAlignment="1">
      <alignment horizontal="center" vertical="center" wrapText="1"/>
    </xf>
    <xf numFmtId="0" fontId="37" fillId="0" borderId="34" xfId="353" applyFont="1" applyFill="1" applyBorder="1" applyAlignment="1">
      <alignment horizontal="center" vertical="center"/>
    </xf>
    <xf numFmtId="49" fontId="37" fillId="0" borderId="34" xfId="422" applyNumberFormat="1" applyFont="1" applyFill="1" applyBorder="1" applyAlignment="1">
      <alignment horizontal="center" vertical="top" wrapText="1"/>
    </xf>
    <xf numFmtId="0" fontId="37" fillId="0" borderId="34" xfId="353" applyFont="1" applyFill="1" applyBorder="1" applyAlignment="1">
      <alignment horizontal="center" vertical="top"/>
    </xf>
    <xf numFmtId="49" fontId="37" fillId="0" borderId="34" xfId="353" applyNumberFormat="1" applyFont="1" applyFill="1" applyBorder="1" applyAlignment="1">
      <alignment horizontal="center" vertical="top"/>
    </xf>
    <xf numFmtId="0" fontId="37" fillId="0" borderId="35" xfId="353" applyFont="1" applyFill="1" applyBorder="1" applyAlignment="1">
      <alignment horizontal="center" vertical="top"/>
    </xf>
    <xf numFmtId="0" fontId="37" fillId="0" borderId="34" xfId="353" applyFont="1" applyFill="1" applyBorder="1" applyAlignment="1">
      <alignment horizontal="center"/>
    </xf>
    <xf numFmtId="0" fontId="37" fillId="0" borderId="34" xfId="353" applyFont="1" applyFill="1" applyBorder="1" applyAlignment="1">
      <alignment horizontal="left" vertical="center" wrapText="1"/>
    </xf>
    <xf numFmtId="0" fontId="37" fillId="0" borderId="34" xfId="353" applyFont="1" applyFill="1" applyBorder="1" applyAlignment="1">
      <alignment horizontal="center" wrapText="1"/>
    </xf>
    <xf numFmtId="0" fontId="37" fillId="0" borderId="35" xfId="353" applyFont="1" applyFill="1" applyBorder="1" applyAlignment="1">
      <alignment horizontal="center" wrapText="1"/>
    </xf>
    <xf numFmtId="0" fontId="40" fillId="0" borderId="35" xfId="348" applyFont="1" applyFill="1" applyBorder="1" applyAlignment="1">
      <alignment horizontal="center" vertical="top" wrapText="1"/>
    </xf>
    <xf numFmtId="0" fontId="40" fillId="0" borderId="35" xfId="348" applyFont="1" applyFill="1" applyBorder="1" applyAlignment="1">
      <alignment horizontal="center" vertical="center" wrapText="1"/>
    </xf>
    <xf numFmtId="0" fontId="37" fillId="0" borderId="34" xfId="353" applyFont="1" applyFill="1" applyBorder="1" applyAlignment="1">
      <alignment horizontal="center" vertical="top" wrapText="1"/>
    </xf>
    <xf numFmtId="0" fontId="37" fillId="0" borderId="35" xfId="353" applyFont="1" applyFill="1" applyBorder="1" applyAlignment="1">
      <alignment horizontal="center" vertical="top" wrapText="1"/>
    </xf>
    <xf numFmtId="49" fontId="37" fillId="0" borderId="15" xfId="353" applyNumberFormat="1" applyFont="1" applyBorder="1" applyAlignment="1">
      <alignment horizontal="center" vertical="center" wrapText="1"/>
    </xf>
    <xf numFmtId="0" fontId="37" fillId="0" borderId="15" xfId="353" applyFont="1" applyBorder="1" applyAlignment="1">
      <alignment horizontal="center" vertical="center" wrapText="1"/>
    </xf>
    <xf numFmtId="49" fontId="37" fillId="26" borderId="16" xfId="353" applyNumberFormat="1" applyFont="1" applyFill="1" applyBorder="1" applyAlignment="1">
      <alignment horizontal="center" vertical="center"/>
    </xf>
    <xf numFmtId="49" fontId="37" fillId="26" borderId="18" xfId="353" applyNumberFormat="1" applyFont="1" applyFill="1" applyBorder="1" applyAlignment="1">
      <alignment horizontal="center" vertical="center"/>
    </xf>
    <xf numFmtId="49" fontId="37" fillId="26" borderId="19" xfId="353" applyNumberFormat="1" applyFont="1" applyFill="1" applyBorder="1" applyAlignment="1">
      <alignment horizontal="center" vertical="center"/>
    </xf>
    <xf numFmtId="0" fontId="37" fillId="0" borderId="0" xfId="353" applyFont="1" applyAlignment="1">
      <alignment horizontal="left" vertical="top" wrapText="1"/>
    </xf>
    <xf numFmtId="0" fontId="37" fillId="0" borderId="17" xfId="353" applyFont="1" applyBorder="1" applyAlignment="1">
      <alignment horizontal="left" vertical="top" wrapText="1"/>
    </xf>
    <xf numFmtId="0" fontId="38" fillId="0" borderId="0" xfId="353" applyFont="1" applyAlignment="1">
      <alignment horizontal="center" wrapText="1"/>
    </xf>
    <xf numFmtId="0" fontId="38" fillId="0" borderId="17" xfId="353" applyFont="1" applyBorder="1" applyAlignment="1">
      <alignment horizontal="center" wrapText="1"/>
    </xf>
    <xf numFmtId="0" fontId="37" fillId="0" borderId="0" xfId="353" applyFont="1" applyAlignment="1">
      <alignment horizontal="center" vertical="top" wrapText="1"/>
    </xf>
    <xf numFmtId="0" fontId="37" fillId="0" borderId="17" xfId="353" applyFont="1" applyBorder="1" applyAlignment="1">
      <alignment horizontal="center" vertical="top" wrapText="1"/>
    </xf>
    <xf numFmtId="0" fontId="37" fillId="0" borderId="0" xfId="353" applyFont="1" applyAlignment="1">
      <alignment horizontal="left"/>
    </xf>
    <xf numFmtId="0" fontId="37" fillId="0" borderId="17" xfId="353" applyFont="1" applyBorder="1" applyAlignment="1">
      <alignment horizontal="left"/>
    </xf>
    <xf numFmtId="0" fontId="38" fillId="26" borderId="0" xfId="353" applyFont="1" applyFill="1" applyAlignment="1">
      <alignment horizontal="left" wrapText="1"/>
    </xf>
    <xf numFmtId="0" fontId="38" fillId="26" borderId="17" xfId="353" applyFont="1" applyFill="1" applyBorder="1" applyAlignment="1">
      <alignment horizontal="left" wrapText="1"/>
    </xf>
    <xf numFmtId="49" fontId="37" fillId="0" borderId="16" xfId="353" applyNumberFormat="1" applyFont="1" applyFill="1" applyBorder="1" applyAlignment="1">
      <alignment horizontal="center" vertical="top" wrapText="1"/>
    </xf>
    <xf numFmtId="49" fontId="37" fillId="0" borderId="18" xfId="353" applyNumberFormat="1" applyFont="1" applyFill="1" applyBorder="1" applyAlignment="1">
      <alignment horizontal="center" vertical="top" wrapText="1"/>
    </xf>
    <xf numFmtId="49" fontId="37" fillId="0" borderId="19" xfId="353" applyNumberFormat="1" applyFont="1" applyFill="1" applyBorder="1" applyAlignment="1">
      <alignment horizontal="center" vertical="top" wrapText="1"/>
    </xf>
    <xf numFmtId="49" fontId="37" fillId="0" borderId="15" xfId="353" applyNumberFormat="1" applyFont="1" applyBorder="1" applyAlignment="1">
      <alignment horizontal="center" vertical="center"/>
    </xf>
    <xf numFmtId="0" fontId="37" fillId="0" borderId="16" xfId="353" applyFont="1" applyBorder="1" applyAlignment="1">
      <alignment horizontal="center" vertical="center" wrapText="1"/>
    </xf>
    <xf numFmtId="0" fontId="37" fillId="0" borderId="18" xfId="353" applyFont="1" applyBorder="1" applyAlignment="1">
      <alignment horizontal="center" vertical="center" wrapText="1"/>
    </xf>
    <xf numFmtId="0" fontId="37" fillId="0" borderId="19" xfId="353" applyFont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353" applyFont="1" applyBorder="1" applyAlignment="1">
      <alignment horizontal="center" vertical="top" wrapText="1"/>
    </xf>
    <xf numFmtId="0" fontId="37" fillId="0" borderId="18" xfId="353" applyFont="1" applyBorder="1" applyAlignment="1">
      <alignment horizontal="center" vertical="top" wrapText="1"/>
    </xf>
    <xf numFmtId="0" fontId="37" fillId="0" borderId="19" xfId="353" applyFont="1" applyBorder="1" applyAlignment="1">
      <alignment horizontal="center" vertical="top" wrapText="1"/>
    </xf>
    <xf numFmtId="0" fontId="37" fillId="0" borderId="0" xfId="353" applyFont="1" applyAlignment="1">
      <alignment horizontal="center"/>
    </xf>
    <xf numFmtId="49" fontId="37" fillId="0" borderId="16" xfId="353" applyNumberFormat="1" applyFont="1" applyBorder="1" applyAlignment="1">
      <alignment horizontal="center" vertical="center" wrapText="1"/>
    </xf>
    <xf numFmtId="49" fontId="37" fillId="0" borderId="18" xfId="353" applyNumberFormat="1" applyFont="1" applyBorder="1" applyAlignment="1">
      <alignment horizontal="center" vertical="center" wrapText="1"/>
    </xf>
    <xf numFmtId="49" fontId="37" fillId="0" borderId="19" xfId="353" applyNumberFormat="1" applyFont="1" applyBorder="1" applyAlignment="1">
      <alignment horizontal="center" vertical="center" wrapText="1"/>
    </xf>
    <xf numFmtId="0" fontId="37" fillId="0" borderId="15" xfId="353" applyFont="1" applyBorder="1" applyAlignment="1">
      <alignment horizontal="center" vertical="center"/>
    </xf>
    <xf numFmtId="0" fontId="52" fillId="0" borderId="0" xfId="0" applyFont="1" applyAlignment="1">
      <alignment horizontal="left" wrapText="1"/>
    </xf>
    <xf numFmtId="0" fontId="52" fillId="0" borderId="21" xfId="0" applyFont="1" applyBorder="1" applyAlignment="1">
      <alignment horizontal="left" wrapText="1"/>
    </xf>
    <xf numFmtId="0" fontId="52" fillId="0" borderId="15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/>
    </xf>
    <xf numFmtId="0" fontId="52" fillId="0" borderId="15" xfId="0" applyFont="1" applyBorder="1" applyAlignment="1">
      <alignment horizontal="left" vertical="center" wrapText="1"/>
    </xf>
    <xf numFmtId="0" fontId="52" fillId="0" borderId="21" xfId="0" applyFont="1" applyBorder="1" applyAlignment="1">
      <alignment horizontal="left" vertical="center" wrapText="1"/>
    </xf>
    <xf numFmtId="0" fontId="52" fillId="0" borderId="14" xfId="0" applyFont="1" applyBorder="1" applyAlignment="1">
      <alignment horizontal="left" wrapText="1"/>
    </xf>
    <xf numFmtId="0" fontId="58" fillId="0" borderId="21" xfId="0" applyFont="1" applyBorder="1" applyAlignment="1">
      <alignment horizontal="left" wrapText="1"/>
    </xf>
    <xf numFmtId="0" fontId="52" fillId="0" borderId="15" xfId="0" applyFont="1" applyBorder="1" applyAlignment="1">
      <alignment horizontal="left" wrapText="1"/>
    </xf>
    <xf numFmtId="0" fontId="52" fillId="0" borderId="16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52" fillId="0" borderId="22" xfId="0" applyFont="1" applyBorder="1" applyAlignment="1">
      <alignment horizontal="center" vertical="center" wrapText="1"/>
    </xf>
    <xf numFmtId="0" fontId="52" fillId="31" borderId="16" xfId="0" applyFont="1" applyFill="1" applyBorder="1" applyAlignment="1">
      <alignment horizontal="center" vertical="center" wrapText="1"/>
    </xf>
    <xf numFmtId="0" fontId="52" fillId="31" borderId="18" xfId="0" applyFont="1" applyFill="1" applyBorder="1" applyAlignment="1">
      <alignment horizontal="center" vertical="center" wrapText="1"/>
    </xf>
    <xf numFmtId="0" fontId="52" fillId="31" borderId="19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/>
    </xf>
    <xf numFmtId="0" fontId="52" fillId="0" borderId="0" xfId="0" applyFont="1" applyAlignment="1">
      <alignment horizontal="left" vertical="top" wrapText="1"/>
    </xf>
    <xf numFmtId="0" fontId="52" fillId="0" borderId="0" xfId="0" applyFont="1" applyAlignment="1">
      <alignment horizontal="left" vertical="center" wrapText="1"/>
    </xf>
    <xf numFmtId="0" fontId="52" fillId="0" borderId="14" xfId="0" applyFont="1" applyBorder="1" applyAlignment="1">
      <alignment horizontal="left" vertical="top" wrapText="1"/>
    </xf>
    <xf numFmtId="0" fontId="52" fillId="0" borderId="15" xfId="0" applyFont="1" applyBorder="1" applyAlignment="1">
      <alignment horizontal="center" wrapText="1"/>
    </xf>
    <xf numFmtId="0" fontId="52" fillId="0" borderId="35" xfId="0" applyFont="1" applyBorder="1" applyAlignment="1">
      <alignment horizontal="left" wrapText="1"/>
    </xf>
    <xf numFmtId="0" fontId="52" fillId="0" borderId="22" xfId="0" applyFont="1" applyBorder="1" applyAlignment="1">
      <alignment horizontal="left" wrapText="1"/>
    </xf>
    <xf numFmtId="0" fontId="1" fillId="0" borderId="34" xfId="0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52" fillId="0" borderId="34" xfId="0" applyFont="1" applyFill="1" applyBorder="1" applyAlignment="1">
      <alignment horizontal="center" vertical="center" wrapText="1"/>
    </xf>
    <xf numFmtId="0" fontId="52" fillId="0" borderId="35" xfId="0" applyFont="1" applyFill="1" applyBorder="1" applyAlignment="1">
      <alignment horizontal="center" vertical="center" wrapText="1"/>
    </xf>
    <xf numFmtId="0" fontId="52" fillId="37" borderId="16" xfId="0" applyFont="1" applyFill="1" applyBorder="1" applyAlignment="1">
      <alignment horizontal="center" vertical="center" wrapText="1"/>
    </xf>
    <xf numFmtId="0" fontId="52" fillId="37" borderId="19" xfId="0" applyFont="1" applyFill="1" applyBorder="1" applyAlignment="1">
      <alignment horizontal="center" vertical="center" wrapText="1"/>
    </xf>
    <xf numFmtId="0" fontId="52" fillId="0" borderId="16" xfId="0" applyFont="1" applyFill="1" applyBorder="1" applyAlignment="1">
      <alignment horizontal="center" vertical="center" wrapText="1"/>
    </xf>
    <xf numFmtId="0" fontId="52" fillId="0" borderId="18" xfId="0" applyFont="1" applyFill="1" applyBorder="1" applyAlignment="1">
      <alignment horizontal="center" vertical="center" wrapText="1"/>
    </xf>
    <xf numFmtId="0" fontId="52" fillId="0" borderId="19" xfId="0" applyFont="1" applyFill="1" applyBorder="1" applyAlignment="1">
      <alignment horizontal="center" vertical="center" wrapText="1"/>
    </xf>
    <xf numFmtId="0" fontId="52" fillId="0" borderId="20" xfId="0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horizontal="center" vertical="center" wrapText="1"/>
    </xf>
    <xf numFmtId="0" fontId="52" fillId="0" borderId="22" xfId="0" applyFont="1" applyFill="1" applyBorder="1" applyAlignment="1">
      <alignment horizontal="center" vertical="center" wrapText="1"/>
    </xf>
    <xf numFmtId="3" fontId="49" fillId="0" borderId="15" xfId="423" applyNumberFormat="1" applyFont="1" applyBorder="1" applyAlignment="1">
      <alignment horizontal="center" vertical="center" wrapText="1"/>
    </xf>
    <xf numFmtId="0" fontId="49" fillId="0" borderId="15" xfId="423" applyFont="1" applyBorder="1" applyAlignment="1">
      <alignment horizontal="center" vertical="center" wrapText="1"/>
    </xf>
    <xf numFmtId="3" fontId="49" fillId="0" borderId="16" xfId="423" applyNumberFormat="1" applyFont="1" applyBorder="1" applyAlignment="1">
      <alignment horizontal="center" vertical="center" wrapText="1"/>
    </xf>
    <xf numFmtId="3" fontId="49" fillId="0" borderId="18" xfId="423" applyNumberFormat="1" applyFont="1" applyBorder="1" applyAlignment="1">
      <alignment horizontal="center" vertical="center" wrapText="1"/>
    </xf>
    <xf numFmtId="0" fontId="49" fillId="0" borderId="16" xfId="423" applyFont="1" applyBorder="1" applyAlignment="1">
      <alignment horizontal="center" vertical="center" wrapText="1"/>
    </xf>
    <xf numFmtId="0" fontId="49" fillId="0" borderId="18" xfId="423" applyFont="1" applyBorder="1" applyAlignment="1">
      <alignment horizontal="center" vertical="center" wrapText="1"/>
    </xf>
    <xf numFmtId="0" fontId="49" fillId="0" borderId="19" xfId="423" applyFont="1" applyBorder="1" applyAlignment="1">
      <alignment horizontal="center" vertical="center" wrapText="1"/>
    </xf>
    <xf numFmtId="0" fontId="48" fillId="0" borderId="0" xfId="423" applyFont="1" applyAlignment="1">
      <alignment horizontal="center"/>
    </xf>
    <xf numFmtId="0" fontId="49" fillId="0" borderId="15" xfId="423" applyFont="1" applyBorder="1" applyAlignment="1">
      <alignment vertical="center" wrapText="1"/>
    </xf>
    <xf numFmtId="0" fontId="41" fillId="0" borderId="0" xfId="371" applyFont="1" applyAlignment="1">
      <alignment horizontal="center" vertical="center"/>
    </xf>
    <xf numFmtId="0" fontId="42" fillId="0" borderId="14" xfId="309" applyFont="1" applyBorder="1" applyAlignment="1">
      <alignment horizontal="left" vertical="center"/>
    </xf>
    <xf numFmtId="0" fontId="42" fillId="27" borderId="15" xfId="309" applyFont="1" applyFill="1" applyBorder="1" applyAlignment="1">
      <alignment horizontal="center" vertical="center" wrapText="1"/>
    </xf>
    <xf numFmtId="0" fontId="42" fillId="27" borderId="16" xfId="309" applyFont="1" applyFill="1" applyBorder="1" applyAlignment="1">
      <alignment horizontal="center" vertical="center" wrapText="1"/>
    </xf>
    <xf numFmtId="0" fontId="59" fillId="0" borderId="40" xfId="0" applyFont="1" applyBorder="1" applyAlignment="1">
      <alignment horizontal="center" vertical="center" wrapText="1"/>
    </xf>
    <xf numFmtId="0" fontId="59" fillId="0" borderId="41" xfId="0" applyFont="1" applyBorder="1" applyAlignment="1">
      <alignment horizontal="center" vertical="center" wrapText="1"/>
    </xf>
    <xf numFmtId="0" fontId="59" fillId="0" borderId="42" xfId="0" applyFont="1" applyBorder="1" applyAlignment="1">
      <alignment horizontal="center" vertical="center" wrapText="1"/>
    </xf>
    <xf numFmtId="0" fontId="59" fillId="0" borderId="40" xfId="0" applyFont="1" applyBorder="1" applyAlignment="1">
      <alignment vertical="center" wrapText="1"/>
    </xf>
    <xf numFmtId="0" fontId="59" fillId="0" borderId="41" xfId="0" applyFont="1" applyBorder="1" applyAlignment="1">
      <alignment vertical="center" wrapText="1"/>
    </xf>
    <xf numFmtId="0" fontId="59" fillId="0" borderId="42" xfId="0" applyFont="1" applyBorder="1" applyAlignment="1">
      <alignment vertical="center" wrapText="1"/>
    </xf>
    <xf numFmtId="14" fontId="59" fillId="0" borderId="40" xfId="0" applyNumberFormat="1" applyFont="1" applyBorder="1" applyAlignment="1">
      <alignment vertical="center" wrapText="1"/>
    </xf>
    <xf numFmtId="14" fontId="59" fillId="0" borderId="41" xfId="0" applyNumberFormat="1" applyFont="1" applyBorder="1" applyAlignment="1">
      <alignment vertical="center" wrapText="1"/>
    </xf>
    <xf numFmtId="14" fontId="59" fillId="0" borderId="42" xfId="0" applyNumberFormat="1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</cellXfs>
  <cellStyles count="428">
    <cellStyle name=" 1" xfId="1"/>
    <cellStyle name="_Коммуналка прил.13 конт.2009" xfId="2"/>
    <cellStyle name="_Расшифровки к приказу  за 1 квартал 2011 года" xfId="3"/>
    <cellStyle name="20% - Accent1" xfId="4"/>
    <cellStyle name="20% - Accent1 2" xfId="5"/>
    <cellStyle name="20% - Accent2" xfId="6"/>
    <cellStyle name="20% - Accent2 2" xfId="7"/>
    <cellStyle name="20% - Accent3" xfId="8"/>
    <cellStyle name="20% - Accent3 2" xfId="9"/>
    <cellStyle name="20% - Accent4" xfId="10"/>
    <cellStyle name="20% - Accent4 2" xfId="11"/>
    <cellStyle name="20% - Accent5" xfId="12"/>
    <cellStyle name="20% - Accent5 2" xfId="13"/>
    <cellStyle name="20% - Accent6" xfId="14"/>
    <cellStyle name="20% - Accent6 2" xfId="15"/>
    <cellStyle name="20% — акцент1" xfId="16"/>
    <cellStyle name="20% - Акцент1 2" xfId="17"/>
    <cellStyle name="20% — акцент1 2" xfId="18"/>
    <cellStyle name="20% - Акцент1 2 2" xfId="19"/>
    <cellStyle name="20% - Акцент1 3" xfId="20"/>
    <cellStyle name="20% - Акцент1 4" xfId="21"/>
    <cellStyle name="20% — акцент1_БЛАНК запроса Стипендия на 2017 год (0704,0706)" xfId="22"/>
    <cellStyle name="20% — акцент2" xfId="23"/>
    <cellStyle name="20% - Акцент2 2" xfId="24"/>
    <cellStyle name="20% — акцент2 2" xfId="25"/>
    <cellStyle name="20% - Акцент2 2 2" xfId="26"/>
    <cellStyle name="20% - Акцент2 3" xfId="27"/>
    <cellStyle name="20% - Акцент2 4" xfId="28"/>
    <cellStyle name="20% — акцент2_БЛАНК запроса Стипендия на 2017 год (0704,0706)" xfId="29"/>
    <cellStyle name="20% — акцент3" xfId="30"/>
    <cellStyle name="20% - Акцент3 2" xfId="31"/>
    <cellStyle name="20% — акцент3 2" xfId="32"/>
    <cellStyle name="20% - Акцент3 2 2" xfId="33"/>
    <cellStyle name="20% - Акцент3 3" xfId="34"/>
    <cellStyle name="20% - Акцент3 4" xfId="35"/>
    <cellStyle name="20% — акцент3_БЛАНК запроса Стипендия на 2017 год (0704,0706)" xfId="36"/>
    <cellStyle name="20% — акцент4" xfId="37"/>
    <cellStyle name="20% - Акцент4 2" xfId="38"/>
    <cellStyle name="20% — акцент4 2" xfId="39"/>
    <cellStyle name="20% - Акцент4 2 2" xfId="40"/>
    <cellStyle name="20% - Акцент4 3" xfId="41"/>
    <cellStyle name="20% - Акцент4 4" xfId="42"/>
    <cellStyle name="20% — акцент4_БЛАНК запроса Стипендия на 2017 год (0704,0706)" xfId="43"/>
    <cellStyle name="20% — акцент5" xfId="44"/>
    <cellStyle name="20% - Акцент5 2" xfId="45"/>
    <cellStyle name="20% — акцент5 2" xfId="46"/>
    <cellStyle name="20% - Акцент5 2 2" xfId="47"/>
    <cellStyle name="20% - Акцент5 3" xfId="48"/>
    <cellStyle name="20% - Акцент5 4" xfId="49"/>
    <cellStyle name="20% — акцент5_БЛАНК запроса Стипендия на 2017 год (0704,0706)" xfId="50"/>
    <cellStyle name="20% — акцент6" xfId="51"/>
    <cellStyle name="20% - Акцент6 2" xfId="52"/>
    <cellStyle name="20% — акцент6 2" xfId="53"/>
    <cellStyle name="20% - Акцент6 2 2" xfId="54"/>
    <cellStyle name="20% - Акцент6 3" xfId="55"/>
    <cellStyle name="20% - Акцент6 4" xfId="56"/>
    <cellStyle name="20% — акцент6_БЛАНК запроса Стипендия на 2017 год (0704,0706)" xfId="57"/>
    <cellStyle name="40% - Accent1" xfId="58"/>
    <cellStyle name="40% - Accent1 2" xfId="59"/>
    <cellStyle name="40% - Accent2" xfId="60"/>
    <cellStyle name="40% - Accent2 2" xfId="61"/>
    <cellStyle name="40% - Accent3" xfId="62"/>
    <cellStyle name="40% - Accent3 2" xfId="63"/>
    <cellStyle name="40% - Accent4" xfId="64"/>
    <cellStyle name="40% - Accent4 2" xfId="65"/>
    <cellStyle name="40% - Accent5" xfId="66"/>
    <cellStyle name="40% - Accent5 2" xfId="67"/>
    <cellStyle name="40% - Accent6" xfId="68"/>
    <cellStyle name="40% - Accent6 2" xfId="69"/>
    <cellStyle name="40% — акцент1" xfId="70"/>
    <cellStyle name="40% - Акцент1 2" xfId="71"/>
    <cellStyle name="40% — акцент1 2" xfId="72"/>
    <cellStyle name="40% - Акцент1 2 2" xfId="73"/>
    <cellStyle name="40% - Акцент1 3" xfId="74"/>
    <cellStyle name="40% - Акцент1 4" xfId="75"/>
    <cellStyle name="40% — акцент1_БЛАНК запроса Стипендия на 2017 год (0704,0706)" xfId="76"/>
    <cellStyle name="40% — акцент2" xfId="77"/>
    <cellStyle name="40% - Акцент2 2" xfId="78"/>
    <cellStyle name="40% — акцент2 2" xfId="79"/>
    <cellStyle name="40% - Акцент2 2 2" xfId="80"/>
    <cellStyle name="40% - Акцент2 3" xfId="81"/>
    <cellStyle name="40% - Акцент2 4" xfId="82"/>
    <cellStyle name="40% — акцент2_БЛАНК запроса Стипендия на 2017 год (0704,0706)" xfId="83"/>
    <cellStyle name="40% — акцент3" xfId="84"/>
    <cellStyle name="40% - Акцент3 2" xfId="85"/>
    <cellStyle name="40% — акцент3 2" xfId="86"/>
    <cellStyle name="40% - Акцент3 2 2" xfId="87"/>
    <cellStyle name="40% - Акцент3 3" xfId="88"/>
    <cellStyle name="40% - Акцент3 4" xfId="89"/>
    <cellStyle name="40% — акцент3_БЛАНК запроса Стипендия на 2017 год (0704,0706)" xfId="90"/>
    <cellStyle name="40% — акцент4" xfId="91"/>
    <cellStyle name="40% - Акцент4 2" xfId="92"/>
    <cellStyle name="40% — акцент4 2" xfId="93"/>
    <cellStyle name="40% - Акцент4 2 2" xfId="94"/>
    <cellStyle name="40% - Акцент4 3" xfId="95"/>
    <cellStyle name="40% - Акцент4 4" xfId="96"/>
    <cellStyle name="40% — акцент4_БЛАНК запроса Стипендия на 2017 год (0704,0706)" xfId="97"/>
    <cellStyle name="40% — акцент5" xfId="98"/>
    <cellStyle name="40% - Акцент5 2" xfId="99"/>
    <cellStyle name="40% — акцент5 2" xfId="100"/>
    <cellStyle name="40% - Акцент5 2 2" xfId="101"/>
    <cellStyle name="40% - Акцент5 3" xfId="102"/>
    <cellStyle name="40% - Акцент5 4" xfId="103"/>
    <cellStyle name="40% — акцент5_БЛАНК запроса Стипендия на 2017 год (0704,0706)" xfId="104"/>
    <cellStyle name="40% — акцент6" xfId="105"/>
    <cellStyle name="40% - Акцент6 2" xfId="106"/>
    <cellStyle name="40% — акцент6 2" xfId="107"/>
    <cellStyle name="40% - Акцент6 2 2" xfId="108"/>
    <cellStyle name="40% - Акцент6 3" xfId="109"/>
    <cellStyle name="40% - Акцент6 4" xfId="110"/>
    <cellStyle name="40% — акцент6_БЛАНК запроса Стипендия на 2017 год (0704,0706)" xfId="111"/>
    <cellStyle name="60% - Accent1" xfId="112"/>
    <cellStyle name="60% - Accent2" xfId="113"/>
    <cellStyle name="60% - Accent3" xfId="114"/>
    <cellStyle name="60% - Accent4" xfId="115"/>
    <cellStyle name="60% - Accent5" xfId="116"/>
    <cellStyle name="60% - Accent6" xfId="117"/>
    <cellStyle name="60% — акцент1" xfId="118"/>
    <cellStyle name="60% - Акцент1 2" xfId="119"/>
    <cellStyle name="60% - Акцент1 3" xfId="120"/>
    <cellStyle name="60% - Акцент1 4" xfId="121"/>
    <cellStyle name="60% — акцент2" xfId="122"/>
    <cellStyle name="60% - Акцент2 2" xfId="123"/>
    <cellStyle name="60% - Акцент2 3" xfId="124"/>
    <cellStyle name="60% - Акцент2 4" xfId="125"/>
    <cellStyle name="60% — акцент3" xfId="126"/>
    <cellStyle name="60% - Акцент3 2" xfId="127"/>
    <cellStyle name="60% - Акцент3 3" xfId="128"/>
    <cellStyle name="60% - Акцент3 4" xfId="129"/>
    <cellStyle name="60% — акцент4" xfId="130"/>
    <cellStyle name="60% - Акцент4 2" xfId="131"/>
    <cellStyle name="60% - Акцент4 3" xfId="132"/>
    <cellStyle name="60% - Акцент4 4" xfId="133"/>
    <cellStyle name="60% — акцент5" xfId="134"/>
    <cellStyle name="60% - Акцент5 2" xfId="135"/>
    <cellStyle name="60% - Акцент5 3" xfId="136"/>
    <cellStyle name="60% - Акцент5 4" xfId="137"/>
    <cellStyle name="60% — акцент6" xfId="138"/>
    <cellStyle name="60% - Акцент6 2" xfId="139"/>
    <cellStyle name="60% - Акцент6 3" xfId="140"/>
    <cellStyle name="60% - Акцент6 4" xfId="141"/>
    <cellStyle name="Accent1" xfId="142"/>
    <cellStyle name="Accent2" xfId="143"/>
    <cellStyle name="Accent3" xfId="144"/>
    <cellStyle name="Accent4" xfId="145"/>
    <cellStyle name="Accent5" xfId="146"/>
    <cellStyle name="Accent6" xfId="147"/>
    <cellStyle name="Bad" xfId="148"/>
    <cellStyle name="Calculation" xfId="149"/>
    <cellStyle name="Calculation 2" xfId="150"/>
    <cellStyle name="Calculation 2 2" xfId="151"/>
    <cellStyle name="Calculation 2 2 2" xfId="152"/>
    <cellStyle name="Calculation 3" xfId="153"/>
    <cellStyle name="Calculation 3 2" xfId="154"/>
    <cellStyle name="Calculation 3 3" xfId="155"/>
    <cellStyle name="Check Cell" xfId="156"/>
    <cellStyle name="Explanatory Text" xfId="157"/>
    <cellStyle name="Good" xfId="158"/>
    <cellStyle name="Heading 1" xfId="159"/>
    <cellStyle name="Heading 2" xfId="160"/>
    <cellStyle name="Heading 3" xfId="161"/>
    <cellStyle name="Heading 4" xfId="162"/>
    <cellStyle name="Input" xfId="163"/>
    <cellStyle name="Input 2" xfId="164"/>
    <cellStyle name="Input 2 2" xfId="165"/>
    <cellStyle name="Input 2 2 2" xfId="166"/>
    <cellStyle name="Input 3" xfId="167"/>
    <cellStyle name="Input 3 2" xfId="168"/>
    <cellStyle name="Input 3 3" xfId="169"/>
    <cellStyle name="Linked Cell" xfId="170"/>
    <cellStyle name="Neutral" xfId="171"/>
    <cellStyle name="Note" xfId="172"/>
    <cellStyle name="Note 2" xfId="173"/>
    <cellStyle name="Note 2 2" xfId="174"/>
    <cellStyle name="Note 2 2 2" xfId="175"/>
    <cellStyle name="Note 2 2 2 2" xfId="176"/>
    <cellStyle name="Note 2 3" xfId="177"/>
    <cellStyle name="Note 2 3 2" xfId="178"/>
    <cellStyle name="Note 2 3 3" xfId="179"/>
    <cellStyle name="Note 3" xfId="180"/>
    <cellStyle name="Note 3 2" xfId="181"/>
    <cellStyle name="Note 3 2 2" xfId="182"/>
    <cellStyle name="Note 4" xfId="183"/>
    <cellStyle name="Note 4 2" xfId="184"/>
    <cellStyle name="Note 4 3" xfId="185"/>
    <cellStyle name="Output" xfId="186"/>
    <cellStyle name="Output 2" xfId="187"/>
    <cellStyle name="Output 2 2" xfId="188"/>
    <cellStyle name="Output 2 2 2" xfId="189"/>
    <cellStyle name="Output 2 2 3" xfId="190"/>
    <cellStyle name="Output 3" xfId="191"/>
    <cellStyle name="Output 3 2" xfId="192"/>
    <cellStyle name="Output 3 3" xfId="193"/>
    <cellStyle name="S0" xfId="194"/>
    <cellStyle name="S1" xfId="195"/>
    <cellStyle name="S1 2" xfId="196"/>
    <cellStyle name="S2" xfId="197"/>
    <cellStyle name="S2 2" xfId="198"/>
    <cellStyle name="S3" xfId="199"/>
    <cellStyle name="S3 2" xfId="200"/>
    <cellStyle name="S4" xfId="201"/>
    <cellStyle name="S5" xfId="202"/>
    <cellStyle name="S5 2" xfId="203"/>
    <cellStyle name="S6" xfId="204"/>
    <cellStyle name="S6 2" xfId="205"/>
    <cellStyle name="S7" xfId="206"/>
    <cellStyle name="S7 2" xfId="207"/>
    <cellStyle name="TableStyleLight1" xfId="208"/>
    <cellStyle name="Title" xfId="209"/>
    <cellStyle name="Total" xfId="210"/>
    <cellStyle name="Total 2" xfId="211"/>
    <cellStyle name="Total 2 2" xfId="212"/>
    <cellStyle name="Total 2 2 2" xfId="213"/>
    <cellStyle name="Total 2 2 3" xfId="214"/>
    <cellStyle name="Total 3" xfId="215"/>
    <cellStyle name="Total 3 2" xfId="216"/>
    <cellStyle name="Total 3 3" xfId="217"/>
    <cellStyle name="Warning Text" xfId="218"/>
    <cellStyle name="Warning Text 2" xfId="219"/>
    <cellStyle name="Акцент1 2" xfId="220"/>
    <cellStyle name="Акцент1 3" xfId="221"/>
    <cellStyle name="Акцент2 2" xfId="222"/>
    <cellStyle name="Акцент2 3" xfId="223"/>
    <cellStyle name="Акцент3 2" xfId="224"/>
    <cellStyle name="Акцент3 3" xfId="225"/>
    <cellStyle name="Акцент4 2" xfId="226"/>
    <cellStyle name="Акцент4 3" xfId="227"/>
    <cellStyle name="Акцент5 2" xfId="228"/>
    <cellStyle name="Акцент5 3" xfId="229"/>
    <cellStyle name="Акцент6 2" xfId="230"/>
    <cellStyle name="Акцент6 3" xfId="231"/>
    <cellStyle name="Ввод  2" xfId="232"/>
    <cellStyle name="Ввод  2 2" xfId="233"/>
    <cellStyle name="Ввод  2 2 2" xfId="234"/>
    <cellStyle name="Ввод  2 2 2 2" xfId="235"/>
    <cellStyle name="Ввод  2 3" xfId="236"/>
    <cellStyle name="Ввод  2 3 2" xfId="237"/>
    <cellStyle name="Ввод  2 3 3" xfId="238"/>
    <cellStyle name="Вывод 2" xfId="239"/>
    <cellStyle name="Вывод 2 2" xfId="240"/>
    <cellStyle name="Вывод 2 2 2" xfId="241"/>
    <cellStyle name="Вывод 2 2 2 2" xfId="242"/>
    <cellStyle name="Вывод 2 2 2 3" xfId="243"/>
    <cellStyle name="Вывод 2 3" xfId="244"/>
    <cellStyle name="Вывод 2 3 2" xfId="245"/>
    <cellStyle name="Вывод 2 3 3" xfId="246"/>
    <cellStyle name="Вычисление 2" xfId="247"/>
    <cellStyle name="Вычисление 2 2" xfId="248"/>
    <cellStyle name="Вычисление 2 2 2" xfId="249"/>
    <cellStyle name="Вычисление 2 2 2 2" xfId="250"/>
    <cellStyle name="Вычисление 2 3" xfId="251"/>
    <cellStyle name="Вычисление 2 3 2" xfId="252"/>
    <cellStyle name="Вычисление 2 3 3" xfId="253"/>
    <cellStyle name="Гиперссылка" xfId="427" builtinId="8"/>
    <cellStyle name="Гиперссылка 5" xfId="254"/>
    <cellStyle name="Денежный 2" xfId="255"/>
    <cellStyle name="Денежный 2 2" xfId="256"/>
    <cellStyle name="Денежный 3" xfId="257"/>
    <cellStyle name="Денежный 4" xfId="258"/>
    <cellStyle name="Заголовок 1 2" xfId="259"/>
    <cellStyle name="Заголовок 1 3" xfId="260"/>
    <cellStyle name="Заголовок 2 2" xfId="261"/>
    <cellStyle name="Заголовок 2 3" xfId="262"/>
    <cellStyle name="Заголовок 3 2" xfId="263"/>
    <cellStyle name="Заголовок 3 3" xfId="264"/>
    <cellStyle name="Заголовок 4 2" xfId="265"/>
    <cellStyle name="Заголовок 4 3" xfId="266"/>
    <cellStyle name="Итог 2" xfId="267"/>
    <cellStyle name="Итог 2 2" xfId="268"/>
    <cellStyle name="Итог 2 2 2" xfId="269"/>
    <cellStyle name="Итог 2 2 2 2" xfId="270"/>
    <cellStyle name="Итог 2 3" xfId="271"/>
    <cellStyle name="Итог 2 3 2" xfId="272"/>
    <cellStyle name="Итог 2 3 3" xfId="273"/>
    <cellStyle name="Итог 3" xfId="274"/>
    <cellStyle name="Итог 3 2" xfId="275"/>
    <cellStyle name="Итог 3 2 2" xfId="276"/>
    <cellStyle name="Итог 3 2 2 2" xfId="277"/>
    <cellStyle name="Итог 3 2 2 3" xfId="278"/>
    <cellStyle name="Итог 3 3" xfId="279"/>
    <cellStyle name="Итог 3 3 2" xfId="280"/>
    <cellStyle name="Итог 3 3 3" xfId="281"/>
    <cellStyle name="Контрольная ячейка 2" xfId="282"/>
    <cellStyle name="Название 2" xfId="283"/>
    <cellStyle name="Название 3" xfId="284"/>
    <cellStyle name="Нейтральный 2" xfId="285"/>
    <cellStyle name="Обычный" xfId="0" builtinId="0"/>
    <cellStyle name="Обычный 10" xfId="286"/>
    <cellStyle name="Обычный 10 2" xfId="287"/>
    <cellStyle name="Обычный 10 3" xfId="288"/>
    <cellStyle name="Обычный 11" xfId="289"/>
    <cellStyle name="Обычный 12" xfId="290"/>
    <cellStyle name="Обычный 13" xfId="291"/>
    <cellStyle name="Обычный 14" xfId="292"/>
    <cellStyle name="Обычный 15" xfId="293"/>
    <cellStyle name="Обычный 16" xfId="294"/>
    <cellStyle name="Обычный 17" xfId="295"/>
    <cellStyle name="Обычный 18" xfId="424"/>
    <cellStyle name="Обычный 19" xfId="425"/>
    <cellStyle name="Обычный 2" xfId="296"/>
    <cellStyle name="Обычный 2 10" xfId="297"/>
    <cellStyle name="Обычный 2 10 2" xfId="298"/>
    <cellStyle name="Обычный 2 10 3" xfId="299"/>
    <cellStyle name="Обычный 2 2" xfId="300"/>
    <cellStyle name="Обычный 2 2 2" xfId="301"/>
    <cellStyle name="Обычный 2 2 2 2" xfId="302"/>
    <cellStyle name="Обычный 2 2 2 3" xfId="303"/>
    <cellStyle name="Обычный 2 2 3" xfId="304"/>
    <cellStyle name="Обычный 2 2 3 2" xfId="305"/>
    <cellStyle name="Обычный 2 2 4" xfId="306"/>
    <cellStyle name="Обычный 2 2 5" xfId="307"/>
    <cellStyle name="Обычный 2 2_2016 г. Сметы на работу  по техническим 1 894,00" xfId="308"/>
    <cellStyle name="Обычный 2 3" xfId="309"/>
    <cellStyle name="Обычный 2 3 2" xfId="310"/>
    <cellStyle name="Обычный 2 3 2 2" xfId="311"/>
    <cellStyle name="Обычный 2 3 3" xfId="312"/>
    <cellStyle name="Обычный 2 3 3 2" xfId="313"/>
    <cellStyle name="Обычный 2 3 4" xfId="314"/>
    <cellStyle name="Обычный 2 3 5" xfId="420"/>
    <cellStyle name="Обычный 2 4" xfId="315"/>
    <cellStyle name="Обычный 2 4 2" xfId="316"/>
    <cellStyle name="Обычный 2 4 2 2" xfId="423"/>
    <cellStyle name="Обычный 2 4 3" xfId="317"/>
    <cellStyle name="Обычный 2 4 3 2" xfId="318"/>
    <cellStyle name="Обычный 2 4 3 3" xfId="319"/>
    <cellStyle name="Обычный 2 4 4" xfId="320"/>
    <cellStyle name="Обычный 2 5" xfId="321"/>
    <cellStyle name="Обычный 2 6" xfId="322"/>
    <cellStyle name="Обычный 2 7" xfId="323"/>
    <cellStyle name="Обычный 2 7 2" xfId="324"/>
    <cellStyle name="Обычный 2 7 2 2" xfId="325"/>
    <cellStyle name="Обычный 2 7 3" xfId="326"/>
    <cellStyle name="Обычный 2 8" xfId="327"/>
    <cellStyle name="Обычный 2 9" xfId="328"/>
    <cellStyle name="Обычный 2_Xl0003352" xfId="329"/>
    <cellStyle name="Обычный 3" xfId="330"/>
    <cellStyle name="Обычный 3 10" xfId="331"/>
    <cellStyle name="Обычный 3 2" xfId="332"/>
    <cellStyle name="Обычный 3 2 2" xfId="333"/>
    <cellStyle name="Обычный 3 2 3" xfId="334"/>
    <cellStyle name="Обычный 3 3" xfId="335"/>
    <cellStyle name="Обычный 3 3 2" xfId="336"/>
    <cellStyle name="Обычный 3 4" xfId="337"/>
    <cellStyle name="Обычный 3 4 2" xfId="338"/>
    <cellStyle name="Обычный 4" xfId="339"/>
    <cellStyle name="Обычный 4 13" xfId="340"/>
    <cellStyle name="Обычный 4 2" xfId="341"/>
    <cellStyle name="Обычный 4 2 2" xfId="342"/>
    <cellStyle name="Обычный 4 3" xfId="343"/>
    <cellStyle name="Обычный 4 4" xfId="344"/>
    <cellStyle name="Обычный 4 4 2" xfId="345"/>
    <cellStyle name="Обычный 4 5" xfId="346"/>
    <cellStyle name="Обычный 4_БЛАНК запроса Стипендия на 2017 год (0704,0706)" xfId="347"/>
    <cellStyle name="Обычный 5" xfId="348"/>
    <cellStyle name="Обычный 5 2" xfId="349"/>
    <cellStyle name="Обычный 5 2 2" xfId="350"/>
    <cellStyle name="Обычный 5 3" xfId="351"/>
    <cellStyle name="Обычный 5 4" xfId="352"/>
    <cellStyle name="Обычный 5 5" xfId="421"/>
    <cellStyle name="Обычный 6" xfId="353"/>
    <cellStyle name="Обычный 6 2" xfId="354"/>
    <cellStyle name="Обычный 6 3" xfId="355"/>
    <cellStyle name="Обычный 6 4" xfId="422"/>
    <cellStyle name="Обычный 7" xfId="356"/>
    <cellStyle name="Обычный 7 2" xfId="357"/>
    <cellStyle name="Обычный 7 2 2" xfId="358"/>
    <cellStyle name="Обычный 7 2 3" xfId="359"/>
    <cellStyle name="Обычный 7 3" xfId="360"/>
    <cellStyle name="Обычный 8" xfId="361"/>
    <cellStyle name="Обычный 8 2" xfId="362"/>
    <cellStyle name="Обычный 8 2 2" xfId="363"/>
    <cellStyle name="Обычный 8 3" xfId="364"/>
    <cellStyle name="Обычный 9" xfId="365"/>
    <cellStyle name="Обычный 9 2" xfId="366"/>
    <cellStyle name="Обычный 9 2 2" xfId="367"/>
    <cellStyle name="Обычный 9 2 3" xfId="368"/>
    <cellStyle name="Обычный 9 3" xfId="369"/>
    <cellStyle name="Плохой 2" xfId="370"/>
    <cellStyle name="Пояснение" xfId="371" builtinId="53"/>
    <cellStyle name="Пояснение 2" xfId="372"/>
    <cellStyle name="Пояснение 2 2" xfId="373"/>
    <cellStyle name="Пояснение 2 2 2" xfId="374"/>
    <cellStyle name="Пояснение 3" xfId="375"/>
    <cellStyle name="Примечание 2" xfId="376"/>
    <cellStyle name="Примечание 2 2" xfId="377"/>
    <cellStyle name="Примечание 2 2 2" xfId="378"/>
    <cellStyle name="Примечание 2 2 2 2" xfId="379"/>
    <cellStyle name="Примечание 2 2 2 2 2" xfId="380"/>
    <cellStyle name="Примечание 2 2 3" xfId="381"/>
    <cellStyle name="Примечание 2 2 3 2" xfId="382"/>
    <cellStyle name="Примечание 2 2 3 3" xfId="383"/>
    <cellStyle name="Примечание 2 3" xfId="384"/>
    <cellStyle name="Примечание 2 3 2" xfId="385"/>
    <cellStyle name="Примечание 2 3 2 2" xfId="386"/>
    <cellStyle name="Примечание 2 4" xfId="387"/>
    <cellStyle name="Примечание 2 4 2" xfId="388"/>
    <cellStyle name="Примечание 2 4 3" xfId="389"/>
    <cellStyle name="Примечание 3" xfId="390"/>
    <cellStyle name="Примечание 3 2" xfId="391"/>
    <cellStyle name="Примечание 3 2 2" xfId="392"/>
    <cellStyle name="Примечание 3 2 2 2" xfId="393"/>
    <cellStyle name="Примечание 3 3" xfId="394"/>
    <cellStyle name="Примечание 3 3 2" xfId="395"/>
    <cellStyle name="Процентный 2" xfId="396"/>
    <cellStyle name="Процентный 2 2" xfId="397"/>
    <cellStyle name="Процентный 2 3" xfId="398"/>
    <cellStyle name="Процентный 3" xfId="399"/>
    <cellStyle name="Процентный 4" xfId="400"/>
    <cellStyle name="Связанная ячейка 2" xfId="401"/>
    <cellStyle name="Стиль 1" xfId="402"/>
    <cellStyle name="Текст предупреждения 2" xfId="403"/>
    <cellStyle name="Тысячи [0]_Лист1" xfId="404"/>
    <cellStyle name="Тысячи_Лист1" xfId="405"/>
    <cellStyle name="Финансовый" xfId="426" builtinId="3"/>
    <cellStyle name="Финансовый 2" xfId="406"/>
    <cellStyle name="Финансовый 2 2" xfId="407"/>
    <cellStyle name="Финансовый 2 2 2" xfId="408"/>
    <cellStyle name="Финансовый 2 3" xfId="409"/>
    <cellStyle name="Финансовый 2 3 2" xfId="410"/>
    <cellStyle name="Финансовый 2 4" xfId="411"/>
    <cellStyle name="Финансовый 3" xfId="412"/>
    <cellStyle name="Финансовый 3 2" xfId="413"/>
    <cellStyle name="Финансовый 4" xfId="414"/>
    <cellStyle name="Финансовый 5" xfId="415"/>
    <cellStyle name="Финансовый 6" xfId="416"/>
    <cellStyle name="Финансовый 6 2" xfId="417"/>
    <cellStyle name="Финансовый 7" xfId="418"/>
    <cellStyle name="Хороший 2" xfId="419"/>
  </cellStyles>
  <dxfs count="0"/>
  <tableStyles count="0" defaultTableStyle="TableStyleMedium2" defaultPivotStyle="PivotStyleLight16"/>
  <colors>
    <mruColors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login.consultant.ru/link/?req=doc&amp;base=LAW&amp;n=518569&amp;date=20.12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"/>
  <sheetViews>
    <sheetView view="pageBreakPreview" topLeftCell="A7" zoomScale="70" zoomScaleNormal="90" zoomScaleSheetLayoutView="70" workbookViewId="0">
      <selection activeCell="E30" sqref="E30"/>
    </sheetView>
  </sheetViews>
  <sheetFormatPr defaultColWidth="10.7109375" defaultRowHeight="12" customHeight="1" x14ac:dyDescent="0.25"/>
  <cols>
    <col min="1" max="1" width="32" style="90" customWidth="1"/>
    <col min="2" max="2" width="11.42578125" style="90" customWidth="1"/>
    <col min="3" max="3" width="13.28515625" style="90" customWidth="1"/>
    <col min="4" max="4" width="11" style="90" customWidth="1"/>
    <col min="5" max="5" width="26" style="90" customWidth="1"/>
    <col min="6" max="6" width="18.7109375" style="90" customWidth="1"/>
    <col min="7" max="7" width="19.5703125" style="90" customWidth="1"/>
    <col min="8" max="8" width="18.140625" style="90" customWidth="1"/>
    <col min="9" max="9" width="9.42578125" style="90" customWidth="1"/>
    <col min="10" max="14" width="10.7109375" style="90"/>
    <col min="15" max="15" width="8" style="90" customWidth="1"/>
    <col min="16" max="16" width="8.85546875" style="90" customWidth="1"/>
    <col min="17" max="17" width="8.5703125" style="90" customWidth="1"/>
    <col min="18" max="20" width="10.7109375" style="90" hidden="1" customWidth="1"/>
    <col min="21" max="16384" width="10.7109375" style="90"/>
  </cols>
  <sheetData>
    <row r="1" spans="1:17" ht="18.75" customHeight="1" x14ac:dyDescent="0.25">
      <c r="A1" s="295" t="s">
        <v>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</row>
    <row r="2" spans="1:17" ht="15" x14ac:dyDescent="0.25">
      <c r="G2" s="54" t="s">
        <v>2</v>
      </c>
      <c r="H2" s="55" t="s">
        <v>3</v>
      </c>
    </row>
    <row r="3" spans="1:17" ht="15" x14ac:dyDescent="0.25"/>
    <row r="4" spans="1:17" ht="29.25" customHeight="1" x14ac:dyDescent="0.25">
      <c r="A4" s="307" t="s">
        <v>4</v>
      </c>
      <c r="B4" s="307"/>
      <c r="C4" s="307"/>
      <c r="D4" s="307"/>
      <c r="E4" s="307"/>
      <c r="F4" s="307"/>
      <c r="G4" s="307"/>
      <c r="H4" s="307"/>
      <c r="I4" s="307"/>
      <c r="J4" s="307"/>
      <c r="K4" s="308"/>
      <c r="L4" s="284" t="s">
        <v>5</v>
      </c>
      <c r="M4" s="284"/>
      <c r="N4" s="304" t="s">
        <v>1224</v>
      </c>
      <c r="O4" s="67"/>
      <c r="P4" s="65"/>
      <c r="Q4" s="67"/>
    </row>
    <row r="5" spans="1:17" ht="15" x14ac:dyDescent="0.25">
      <c r="A5" s="309" t="s">
        <v>1225</v>
      </c>
      <c r="B5" s="309"/>
      <c r="C5" s="309"/>
      <c r="D5" s="309"/>
      <c r="E5" s="309"/>
      <c r="F5" s="309"/>
      <c r="G5" s="309"/>
      <c r="H5" s="309"/>
      <c r="I5" s="309"/>
      <c r="J5" s="309"/>
      <c r="K5" s="310"/>
      <c r="L5" s="284"/>
      <c r="M5" s="284"/>
      <c r="N5" s="305"/>
      <c r="O5" s="67"/>
      <c r="P5" s="65"/>
      <c r="Q5" s="67"/>
    </row>
    <row r="6" spans="1:17" ht="15" customHeight="1" x14ac:dyDescent="0.25">
      <c r="A6" s="277" t="s">
        <v>8</v>
      </c>
      <c r="B6" s="277"/>
      <c r="C6" s="277"/>
      <c r="D6" s="277"/>
      <c r="E6" s="277"/>
      <c r="F6" s="277"/>
      <c r="G6" s="277"/>
      <c r="H6" s="277"/>
      <c r="I6" s="277"/>
      <c r="J6" s="277"/>
      <c r="K6" s="278"/>
      <c r="L6" s="284"/>
      <c r="M6" s="284"/>
      <c r="N6" s="305"/>
      <c r="O6" s="67"/>
      <c r="P6" s="65"/>
      <c r="Q6" s="67"/>
    </row>
    <row r="7" spans="1:17" ht="29.25" customHeight="1" x14ac:dyDescent="0.25">
      <c r="A7" s="279" t="s">
        <v>9</v>
      </c>
      <c r="B7" s="279"/>
      <c r="C7" s="279"/>
      <c r="D7" s="279"/>
      <c r="E7" s="279"/>
      <c r="F7" s="279"/>
      <c r="G7" s="279"/>
      <c r="H7" s="279"/>
      <c r="I7" s="279"/>
      <c r="J7" s="279"/>
      <c r="K7" s="280"/>
      <c r="L7" s="284"/>
      <c r="M7" s="284"/>
      <c r="N7" s="305"/>
      <c r="O7" s="67"/>
      <c r="P7" s="65"/>
      <c r="Q7" s="67"/>
    </row>
    <row r="8" spans="1:17" ht="15.75" customHeight="1" x14ac:dyDescent="0.25">
      <c r="A8" s="281" t="s">
        <v>1226</v>
      </c>
      <c r="B8" s="281"/>
      <c r="C8" s="281"/>
      <c r="D8" s="281"/>
      <c r="E8" s="281"/>
      <c r="F8" s="281"/>
      <c r="G8" s="281"/>
      <c r="H8" s="281"/>
      <c r="I8" s="281"/>
      <c r="J8" s="281"/>
      <c r="K8" s="282"/>
      <c r="L8" s="284"/>
      <c r="M8" s="284"/>
      <c r="N8" s="305"/>
      <c r="O8" s="67"/>
      <c r="P8" s="65"/>
      <c r="Q8" s="67"/>
    </row>
    <row r="9" spans="1:17" ht="29.25" customHeight="1" x14ac:dyDescent="0.25">
      <c r="A9" s="56"/>
      <c r="B9" s="56"/>
      <c r="C9" s="56"/>
      <c r="D9" s="56"/>
      <c r="E9" s="56"/>
      <c r="F9" s="56"/>
      <c r="G9" s="56"/>
      <c r="H9" s="65"/>
      <c r="I9" s="65"/>
      <c r="J9" s="56"/>
      <c r="K9" s="56"/>
      <c r="L9" s="284"/>
      <c r="M9" s="284"/>
      <c r="N9" s="306"/>
      <c r="O9" s="67"/>
      <c r="P9" s="65"/>
      <c r="Q9" s="67"/>
    </row>
    <row r="10" spans="1:17" ht="16.5" customHeight="1" x14ac:dyDescent="0.25">
      <c r="A10" s="90" t="s">
        <v>10</v>
      </c>
      <c r="P10" s="66"/>
      <c r="Q10" s="66"/>
    </row>
    <row r="11" spans="1:17" ht="15" x14ac:dyDescent="0.25">
      <c r="A11" s="90" t="s">
        <v>11</v>
      </c>
      <c r="P11" s="66"/>
      <c r="Q11" s="66"/>
    </row>
    <row r="12" spans="1:17" ht="15" x14ac:dyDescent="0.25"/>
    <row r="13" spans="1:17" s="56" customFormat="1" ht="96.75" customHeight="1" x14ac:dyDescent="0.25">
      <c r="A13" s="298" t="s">
        <v>12</v>
      </c>
      <c r="B13" s="293" t="s">
        <v>13</v>
      </c>
      <c r="C13" s="296"/>
      <c r="D13" s="297"/>
      <c r="E13" s="293" t="s">
        <v>14</v>
      </c>
      <c r="F13" s="297"/>
      <c r="G13" s="293" t="s">
        <v>15</v>
      </c>
      <c r="H13" s="296"/>
      <c r="I13" s="297"/>
      <c r="J13" s="293" t="s">
        <v>16</v>
      </c>
      <c r="K13" s="296"/>
      <c r="L13" s="297"/>
      <c r="M13" s="302" t="s">
        <v>17</v>
      </c>
      <c r="N13" s="302"/>
      <c r="O13" s="111"/>
    </row>
    <row r="14" spans="1:17" s="56" customFormat="1" ht="13.5" customHeight="1" x14ac:dyDescent="0.25">
      <c r="A14" s="299"/>
      <c r="B14" s="288" t="s">
        <v>18</v>
      </c>
      <c r="C14" s="288" t="s">
        <v>18</v>
      </c>
      <c r="D14" s="288" t="s">
        <v>18</v>
      </c>
      <c r="E14" s="288" t="s">
        <v>18</v>
      </c>
      <c r="F14" s="288" t="s">
        <v>18</v>
      </c>
      <c r="G14" s="284" t="s">
        <v>19</v>
      </c>
      <c r="H14" s="293" t="s">
        <v>20</v>
      </c>
      <c r="I14" s="297"/>
      <c r="J14" s="285" t="s">
        <v>1395</v>
      </c>
      <c r="K14" s="285" t="s">
        <v>1394</v>
      </c>
      <c r="L14" s="285" t="s">
        <v>1393</v>
      </c>
      <c r="M14" s="301" t="s">
        <v>21</v>
      </c>
      <c r="N14" s="302" t="s">
        <v>22</v>
      </c>
      <c r="O14" s="303"/>
    </row>
    <row r="15" spans="1:17" s="56" customFormat="1" ht="9" customHeight="1" x14ac:dyDescent="0.25">
      <c r="A15" s="299"/>
      <c r="B15" s="289"/>
      <c r="C15" s="289"/>
      <c r="D15" s="289"/>
      <c r="E15" s="289"/>
      <c r="F15" s="289"/>
      <c r="G15" s="284"/>
      <c r="H15" s="288" t="s">
        <v>23</v>
      </c>
      <c r="I15" s="284" t="s">
        <v>24</v>
      </c>
      <c r="J15" s="286"/>
      <c r="K15" s="286" t="s">
        <v>25</v>
      </c>
      <c r="L15" s="286"/>
      <c r="M15" s="301"/>
      <c r="N15" s="302"/>
      <c r="O15" s="303"/>
    </row>
    <row r="16" spans="1:17" s="56" customFormat="1" ht="55.5" customHeight="1" x14ac:dyDescent="0.25">
      <c r="A16" s="300"/>
      <c r="B16" s="290"/>
      <c r="C16" s="290"/>
      <c r="D16" s="290"/>
      <c r="E16" s="290"/>
      <c r="F16" s="290"/>
      <c r="G16" s="284"/>
      <c r="H16" s="290"/>
      <c r="I16" s="284"/>
      <c r="J16" s="287"/>
      <c r="K16" s="287"/>
      <c r="L16" s="287"/>
      <c r="M16" s="301"/>
      <c r="N16" s="302"/>
      <c r="O16" s="303"/>
    </row>
    <row r="17" spans="1:20" s="58" customFormat="1" ht="15" x14ac:dyDescent="0.25">
      <c r="A17" s="15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8">
        <v>11</v>
      </c>
      <c r="L17" s="88">
        <v>12</v>
      </c>
      <c r="M17" s="88">
        <v>13</v>
      </c>
      <c r="N17" s="85">
        <v>14</v>
      </c>
      <c r="O17" s="84"/>
    </row>
    <row r="18" spans="1:20" s="56" customFormat="1" ht="15" x14ac:dyDescent="0.25">
      <c r="A18" s="112"/>
      <c r="B18" s="112"/>
      <c r="C18" s="85"/>
      <c r="D18" s="85"/>
      <c r="E18" s="85"/>
      <c r="F18" s="91"/>
      <c r="G18" s="113"/>
      <c r="H18" s="113"/>
      <c r="I18" s="114"/>
      <c r="J18" s="114"/>
      <c r="K18" s="87"/>
      <c r="L18" s="92"/>
      <c r="M18" s="88"/>
      <c r="N18" s="85"/>
      <c r="O18" s="84"/>
    </row>
    <row r="19" spans="1:20" s="56" customFormat="1" ht="15" x14ac:dyDescent="0.25">
      <c r="A19" s="112"/>
      <c r="B19" s="112"/>
      <c r="C19" s="85"/>
      <c r="D19" s="85"/>
      <c r="E19" s="85"/>
      <c r="F19" s="85"/>
      <c r="G19" s="113"/>
      <c r="H19" s="113"/>
      <c r="I19" s="114"/>
      <c r="J19" s="114"/>
      <c r="K19" s="91"/>
      <c r="L19" s="115"/>
      <c r="M19" s="85"/>
      <c r="N19" s="85"/>
      <c r="O19" s="84"/>
    </row>
    <row r="20" spans="1:20" ht="15" x14ac:dyDescent="0.25"/>
    <row r="21" spans="1:20" ht="16.5" customHeight="1" x14ac:dyDescent="0.25">
      <c r="A21" s="90" t="s">
        <v>26</v>
      </c>
    </row>
    <row r="22" spans="1:20" ht="6" customHeight="1" x14ac:dyDescent="0.25"/>
    <row r="23" spans="1:20" s="56" customFormat="1" ht="119.25" customHeight="1" x14ac:dyDescent="0.25">
      <c r="A23" s="284" t="s">
        <v>12</v>
      </c>
      <c r="B23" s="284" t="s">
        <v>27</v>
      </c>
      <c r="C23" s="284"/>
      <c r="D23" s="284"/>
      <c r="E23" s="284" t="s">
        <v>14</v>
      </c>
      <c r="F23" s="284"/>
      <c r="G23" s="284" t="s">
        <v>28</v>
      </c>
      <c r="H23" s="284"/>
      <c r="I23" s="284"/>
      <c r="J23" s="284" t="s">
        <v>29</v>
      </c>
      <c r="K23" s="284"/>
      <c r="L23" s="284"/>
      <c r="M23" s="302" t="s">
        <v>30</v>
      </c>
      <c r="N23" s="302"/>
      <c r="O23" s="65"/>
      <c r="P23" s="303"/>
      <c r="Q23" s="303"/>
    </row>
    <row r="24" spans="1:20" s="56" customFormat="1" ht="27" customHeight="1" x14ac:dyDescent="0.25">
      <c r="A24" s="284"/>
      <c r="B24" s="288" t="s">
        <v>1370</v>
      </c>
      <c r="C24" s="288" t="s">
        <v>1371</v>
      </c>
      <c r="D24" s="288" t="s">
        <v>33</v>
      </c>
      <c r="E24" s="288" t="s">
        <v>1372</v>
      </c>
      <c r="F24" s="288" t="s">
        <v>35</v>
      </c>
      <c r="G24" s="284" t="s">
        <v>19</v>
      </c>
      <c r="H24" s="284" t="s">
        <v>20</v>
      </c>
      <c r="I24" s="284"/>
      <c r="J24" s="285" t="s">
        <v>1395</v>
      </c>
      <c r="K24" s="285" t="s">
        <v>1394</v>
      </c>
      <c r="L24" s="285" t="s">
        <v>1393</v>
      </c>
      <c r="M24" s="301" t="s">
        <v>21</v>
      </c>
      <c r="N24" s="302" t="s">
        <v>22</v>
      </c>
      <c r="O24" s="312"/>
      <c r="P24" s="311"/>
      <c r="Q24" s="303"/>
    </row>
    <row r="25" spans="1:20" s="56" customFormat="1" ht="27" customHeight="1" x14ac:dyDescent="0.25">
      <c r="A25" s="284"/>
      <c r="B25" s="289"/>
      <c r="C25" s="289"/>
      <c r="D25" s="289"/>
      <c r="E25" s="289"/>
      <c r="F25" s="289"/>
      <c r="G25" s="284"/>
      <c r="H25" s="284" t="s">
        <v>36</v>
      </c>
      <c r="I25" s="284" t="s">
        <v>24</v>
      </c>
      <c r="J25" s="286"/>
      <c r="K25" s="286" t="s">
        <v>25</v>
      </c>
      <c r="L25" s="286"/>
      <c r="M25" s="301"/>
      <c r="N25" s="302"/>
      <c r="O25" s="312"/>
      <c r="P25" s="311"/>
      <c r="Q25" s="303"/>
    </row>
    <row r="26" spans="1:20" s="56" customFormat="1" ht="38.25" customHeight="1" x14ac:dyDescent="0.25">
      <c r="A26" s="284"/>
      <c r="B26" s="290"/>
      <c r="C26" s="290"/>
      <c r="D26" s="290"/>
      <c r="E26" s="290"/>
      <c r="F26" s="290"/>
      <c r="G26" s="284"/>
      <c r="H26" s="284"/>
      <c r="I26" s="284"/>
      <c r="J26" s="287"/>
      <c r="K26" s="287"/>
      <c r="L26" s="287"/>
      <c r="M26" s="301"/>
      <c r="N26" s="302"/>
      <c r="O26" s="312"/>
      <c r="P26" s="311"/>
      <c r="Q26" s="303"/>
    </row>
    <row r="27" spans="1:20" s="58" customFormat="1" ht="15" x14ac:dyDescent="0.25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88">
        <v>10</v>
      </c>
      <c r="K27" s="88">
        <v>11</v>
      </c>
      <c r="L27" s="88">
        <v>12</v>
      </c>
      <c r="M27" s="88">
        <v>13</v>
      </c>
      <c r="N27" s="88">
        <v>14</v>
      </c>
      <c r="O27" s="86"/>
      <c r="P27" s="86"/>
      <c r="Q27" s="86"/>
    </row>
    <row r="28" spans="1:20" s="58" customFormat="1" ht="57" customHeight="1" x14ac:dyDescent="0.25">
      <c r="A28" s="103" t="s">
        <v>1230</v>
      </c>
      <c r="B28" s="104" t="s">
        <v>98</v>
      </c>
      <c r="C28" s="104" t="s">
        <v>98</v>
      </c>
      <c r="D28" s="88"/>
      <c r="E28" s="104" t="s">
        <v>1300</v>
      </c>
      <c r="F28" s="88"/>
      <c r="G28" s="105" t="s">
        <v>1301</v>
      </c>
      <c r="H28" s="104" t="s">
        <v>1302</v>
      </c>
      <c r="I28" s="106" t="s">
        <v>1303</v>
      </c>
      <c r="J28" s="106">
        <v>228600</v>
      </c>
      <c r="K28" s="106">
        <v>228600</v>
      </c>
      <c r="L28" s="106">
        <v>228600</v>
      </c>
      <c r="M28" s="116">
        <f t="shared" ref="M28:M30" si="0">ROUND(N28/J28*100,1)</f>
        <v>5</v>
      </c>
      <c r="N28" s="106">
        <f t="shared" ref="N28:N30" si="1">ROUNDDOWN(J28*0.05,0)</f>
        <v>11430</v>
      </c>
      <c r="O28" s="86"/>
      <c r="P28" s="86"/>
      <c r="Q28" s="86"/>
    </row>
    <row r="29" spans="1:20" s="58" customFormat="1" ht="30" x14ac:dyDescent="0.25">
      <c r="A29" s="103" t="s">
        <v>1229</v>
      </c>
      <c r="B29" s="104" t="s">
        <v>98</v>
      </c>
      <c r="C29" s="104" t="s">
        <v>98</v>
      </c>
      <c r="D29" s="88"/>
      <c r="E29" s="104" t="s">
        <v>1304</v>
      </c>
      <c r="F29" s="88"/>
      <c r="G29" s="105" t="s">
        <v>1301</v>
      </c>
      <c r="H29" s="104" t="s">
        <v>1302</v>
      </c>
      <c r="I29" s="106" t="s">
        <v>1303</v>
      </c>
      <c r="J29" s="106">
        <v>35100</v>
      </c>
      <c r="K29" s="106">
        <v>35100</v>
      </c>
      <c r="L29" s="106">
        <v>35100</v>
      </c>
      <c r="M29" s="116">
        <f t="shared" ref="M29" si="2">ROUND(N29/J29*100,1)</f>
        <v>5</v>
      </c>
      <c r="N29" s="106">
        <f t="shared" ref="N29" si="3">ROUNDDOWN(J29*0.05,0)</f>
        <v>1755</v>
      </c>
      <c r="O29" s="86"/>
      <c r="P29" s="86"/>
      <c r="Q29" s="86"/>
    </row>
    <row r="30" spans="1:20" s="58" customFormat="1" ht="28.5" customHeight="1" x14ac:dyDescent="0.25">
      <c r="A30" s="103" t="s">
        <v>1234</v>
      </c>
      <c r="B30" s="104" t="s">
        <v>98</v>
      </c>
      <c r="C30" s="104" t="s">
        <v>98</v>
      </c>
      <c r="D30" s="88"/>
      <c r="E30" s="104" t="s">
        <v>1305</v>
      </c>
      <c r="F30" s="88"/>
      <c r="G30" s="105" t="s">
        <v>1301</v>
      </c>
      <c r="H30" s="104" t="s">
        <v>1302</v>
      </c>
      <c r="I30" s="106" t="s">
        <v>1303</v>
      </c>
      <c r="J30" s="199">
        <v>1800</v>
      </c>
      <c r="K30" s="106">
        <v>1800</v>
      </c>
      <c r="L30" s="106">
        <v>1800</v>
      </c>
      <c r="M30" s="116">
        <f t="shared" si="0"/>
        <v>5</v>
      </c>
      <c r="N30" s="106">
        <f t="shared" si="1"/>
        <v>90</v>
      </c>
      <c r="O30" s="86"/>
      <c r="P30" s="86"/>
      <c r="Q30" s="86"/>
    </row>
    <row r="31" spans="1:20" s="58" customFormat="1" ht="28.5" customHeight="1" x14ac:dyDescent="0.25">
      <c r="A31" s="103" t="s">
        <v>1233</v>
      </c>
      <c r="B31" s="104" t="s">
        <v>98</v>
      </c>
      <c r="C31" s="104" t="s">
        <v>98</v>
      </c>
      <c r="D31" s="88"/>
      <c r="E31" s="104" t="s">
        <v>1306</v>
      </c>
      <c r="F31" s="88"/>
      <c r="G31" s="105" t="s">
        <v>1301</v>
      </c>
      <c r="H31" s="104" t="s">
        <v>1302</v>
      </c>
      <c r="I31" s="106" t="s">
        <v>1303</v>
      </c>
      <c r="J31" s="199">
        <v>1584</v>
      </c>
      <c r="K31" s="199">
        <v>1584</v>
      </c>
      <c r="L31" s="199">
        <v>1584</v>
      </c>
      <c r="M31" s="116">
        <f>ROUND(N31/J31*100,1)</f>
        <v>5</v>
      </c>
      <c r="N31" s="106">
        <f>ROUNDDOWN(J31*0.05,0)</f>
        <v>79</v>
      </c>
      <c r="O31" s="86"/>
      <c r="P31" s="117"/>
      <c r="Q31" s="86"/>
    </row>
    <row r="32" spans="1:20" ht="28.5" customHeight="1" x14ac:dyDescent="0.25">
      <c r="J32" s="58"/>
      <c r="K32" s="58"/>
      <c r="L32" s="58"/>
      <c r="M32" s="58"/>
      <c r="N32" s="58"/>
      <c r="O32" s="58"/>
      <c r="P32" s="58"/>
      <c r="Q32" s="58"/>
      <c r="R32" s="57" t="e">
        <f>SUM(#REF!)</f>
        <v>#REF!</v>
      </c>
      <c r="S32" s="57" t="e">
        <f>SUM(#REF!)</f>
        <v>#REF!</v>
      </c>
      <c r="T32" s="57" t="e">
        <f>SUM(#REF!)</f>
        <v>#REF!</v>
      </c>
    </row>
    <row r="33" spans="1:20" ht="14.25" customHeight="1" x14ac:dyDescent="0.25">
      <c r="A33" s="90" t="s">
        <v>51</v>
      </c>
      <c r="R33" s="57" t="e">
        <f>R32+#REF!</f>
        <v>#REF!</v>
      </c>
      <c r="S33" s="57" t="e">
        <f>S32+#REF!</f>
        <v>#REF!</v>
      </c>
      <c r="T33" s="57" t="e">
        <f>T32+#REF!</f>
        <v>#REF!</v>
      </c>
    </row>
    <row r="34" spans="1:20" ht="14.25" customHeight="1" x14ac:dyDescent="0.25"/>
    <row r="35" spans="1:20" s="56" customFormat="1" ht="14.25" customHeight="1" x14ac:dyDescent="0.25">
      <c r="A35" s="291" t="s">
        <v>52</v>
      </c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2"/>
      <c r="O35" s="68"/>
      <c r="P35" s="90"/>
      <c r="Q35" s="90"/>
    </row>
    <row r="36" spans="1:20" s="58" customFormat="1" ht="13.5" customHeight="1" x14ac:dyDescent="0.25">
      <c r="A36" s="284" t="s">
        <v>53</v>
      </c>
      <c r="B36" s="284"/>
      <c r="C36" s="284"/>
      <c r="D36" s="284" t="s">
        <v>54</v>
      </c>
      <c r="E36" s="284"/>
      <c r="F36" s="284" t="s">
        <v>55</v>
      </c>
      <c r="G36" s="284"/>
      <c r="H36" s="284" t="s">
        <v>56</v>
      </c>
      <c r="I36" s="284"/>
      <c r="J36" s="284"/>
      <c r="K36" s="284" t="s">
        <v>36</v>
      </c>
      <c r="L36" s="284"/>
      <c r="M36" s="284"/>
      <c r="N36" s="293"/>
      <c r="O36" s="69"/>
      <c r="P36" s="56"/>
      <c r="Q36" s="56"/>
    </row>
    <row r="37" spans="1:20" s="56" customFormat="1" ht="15" x14ac:dyDescent="0.25">
      <c r="A37" s="294">
        <v>1</v>
      </c>
      <c r="B37" s="294"/>
      <c r="C37" s="294"/>
      <c r="D37" s="294">
        <v>2</v>
      </c>
      <c r="E37" s="294"/>
      <c r="F37" s="316" t="s">
        <v>57</v>
      </c>
      <c r="G37" s="316"/>
      <c r="H37" s="316" t="s">
        <v>58</v>
      </c>
      <c r="I37" s="316"/>
      <c r="J37" s="316"/>
      <c r="K37" s="294">
        <v>5</v>
      </c>
      <c r="L37" s="294"/>
      <c r="M37" s="294"/>
      <c r="N37" s="317"/>
      <c r="O37" s="70"/>
      <c r="P37" s="58"/>
      <c r="Q37" s="58"/>
    </row>
    <row r="38" spans="1:20" s="56" customFormat="1" ht="15" x14ac:dyDescent="0.25">
      <c r="A38" s="318"/>
      <c r="B38" s="318"/>
      <c r="C38" s="318"/>
      <c r="D38" s="318"/>
      <c r="E38" s="318"/>
      <c r="F38" s="319"/>
      <c r="G38" s="319"/>
      <c r="H38" s="319"/>
      <c r="I38" s="319"/>
      <c r="J38" s="319"/>
      <c r="K38" s="318"/>
      <c r="L38" s="318"/>
      <c r="M38" s="318"/>
      <c r="N38" s="320"/>
      <c r="O38" s="71"/>
    </row>
    <row r="39" spans="1:20" s="56" customFormat="1" ht="15" customHeight="1" x14ac:dyDescent="0.25">
      <c r="A39" s="89"/>
      <c r="B39" s="89"/>
      <c r="C39" s="89"/>
      <c r="D39" s="89"/>
      <c r="E39" s="89"/>
      <c r="F39" s="59"/>
      <c r="G39" s="59"/>
      <c r="H39" s="59"/>
      <c r="I39" s="59"/>
      <c r="J39" s="59"/>
      <c r="K39" s="89"/>
      <c r="L39" s="89"/>
      <c r="M39" s="89"/>
      <c r="N39" s="89"/>
      <c r="O39" s="89"/>
    </row>
    <row r="40" spans="1:20" ht="15" x14ac:dyDescent="0.25">
      <c r="A40" s="90" t="s">
        <v>1270</v>
      </c>
    </row>
    <row r="41" spans="1:20" ht="12.75" customHeight="1" x14ac:dyDescent="0.25"/>
    <row r="42" spans="1:20" ht="15" x14ac:dyDescent="0.25">
      <c r="A42" s="283" t="s">
        <v>1271</v>
      </c>
      <c r="B42" s="283"/>
      <c r="C42" s="283"/>
      <c r="D42" s="283" t="s">
        <v>1272</v>
      </c>
      <c r="E42" s="283"/>
      <c r="F42" s="283"/>
      <c r="G42" s="283"/>
    </row>
    <row r="43" spans="1:20" ht="15" x14ac:dyDescent="0.25">
      <c r="A43" s="283">
        <v>1</v>
      </c>
      <c r="B43" s="283"/>
      <c r="C43" s="283"/>
      <c r="D43" s="283">
        <v>2</v>
      </c>
      <c r="E43" s="283"/>
      <c r="F43" s="283"/>
      <c r="G43" s="283"/>
    </row>
    <row r="44" spans="1:20" ht="15" x14ac:dyDescent="0.25">
      <c r="A44" s="283"/>
      <c r="B44" s="283"/>
      <c r="C44" s="283"/>
      <c r="D44" s="283"/>
      <c r="E44" s="283"/>
      <c r="F44" s="283"/>
      <c r="G44" s="283"/>
    </row>
    <row r="45" spans="1:20" ht="15" customHeight="1" x14ac:dyDescent="0.25"/>
    <row r="46" spans="1:20" ht="15" customHeight="1" x14ac:dyDescent="0.25">
      <c r="A46" s="90" t="s">
        <v>59</v>
      </c>
    </row>
    <row r="47" spans="1:20" ht="15" customHeight="1" x14ac:dyDescent="0.25">
      <c r="A47" s="313" t="s">
        <v>60</v>
      </c>
      <c r="B47" s="313"/>
      <c r="C47" s="313"/>
      <c r="D47" s="313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</row>
    <row r="48" spans="1:20" ht="12.75" customHeight="1" x14ac:dyDescent="0.2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</row>
    <row r="49" spans="1:18" ht="15.75" customHeight="1" x14ac:dyDescent="0.25">
      <c r="A49" s="314" t="s">
        <v>1307</v>
      </c>
      <c r="B49" s="314"/>
      <c r="C49" s="314"/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4"/>
      <c r="O49" s="108"/>
      <c r="P49" s="108"/>
      <c r="Q49" s="108"/>
      <c r="R49" s="108"/>
    </row>
    <row r="50" spans="1:18" ht="15" x14ac:dyDescent="0.25">
      <c r="A50" s="315" t="s">
        <v>1308</v>
      </c>
      <c r="B50" s="315"/>
      <c r="C50" s="315"/>
      <c r="D50" s="315"/>
      <c r="E50" s="315"/>
      <c r="F50" s="315"/>
      <c r="G50" s="315"/>
      <c r="H50" s="315"/>
      <c r="I50" s="315"/>
      <c r="J50" s="315"/>
      <c r="K50" s="315"/>
      <c r="L50" s="315"/>
      <c r="M50" s="315"/>
      <c r="N50" s="315"/>
      <c r="O50" s="109"/>
      <c r="P50" s="109"/>
      <c r="Q50" s="109"/>
      <c r="R50" s="107"/>
    </row>
    <row r="51" spans="1:18" ht="13.5" customHeight="1" x14ac:dyDescent="0.25">
      <c r="A51" s="315" t="s">
        <v>1309</v>
      </c>
      <c r="B51" s="315"/>
      <c r="C51" s="315"/>
      <c r="D51" s="315"/>
      <c r="E51" s="315"/>
      <c r="F51" s="315"/>
      <c r="G51" s="315"/>
      <c r="H51" s="315"/>
      <c r="I51" s="315"/>
      <c r="J51" s="315"/>
      <c r="K51" s="315"/>
      <c r="L51" s="315"/>
      <c r="M51" s="315"/>
      <c r="N51" s="315"/>
      <c r="O51" s="109"/>
      <c r="P51" s="109"/>
      <c r="Q51" s="109"/>
      <c r="R51" s="107"/>
    </row>
    <row r="52" spans="1:18" ht="17.25" customHeight="1" x14ac:dyDescent="0.25">
      <c r="A52" s="326" t="s">
        <v>1310</v>
      </c>
      <c r="B52" s="326"/>
      <c r="C52" s="326"/>
      <c r="D52" s="326"/>
      <c r="E52" s="326"/>
      <c r="F52" s="326"/>
      <c r="G52" s="326"/>
      <c r="H52" s="326"/>
      <c r="I52" s="326"/>
      <c r="J52" s="326"/>
      <c r="K52" s="326"/>
      <c r="L52" s="326"/>
      <c r="M52" s="326"/>
      <c r="N52" s="326"/>
      <c r="O52" s="110"/>
      <c r="P52" s="110"/>
      <c r="Q52" s="110"/>
      <c r="R52" s="107"/>
    </row>
    <row r="53" spans="1:18" ht="13.5" customHeight="1" x14ac:dyDescent="0.25">
      <c r="A53" s="262" t="s">
        <v>61</v>
      </c>
      <c r="B53" s="262"/>
      <c r="C53" s="262"/>
      <c r="D53" s="262"/>
      <c r="E53" s="262"/>
      <c r="F53" s="262"/>
      <c r="G53" s="262"/>
      <c r="H53" s="262"/>
      <c r="I53" s="262"/>
      <c r="J53" s="262"/>
      <c r="K53" s="262"/>
      <c r="L53" s="262"/>
      <c r="M53" s="262"/>
      <c r="N53" s="262"/>
      <c r="O53" s="261"/>
      <c r="P53" s="261"/>
      <c r="Q53" s="261"/>
    </row>
    <row r="54" spans="1:18" ht="15.75" customHeight="1" x14ac:dyDescent="0.25"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</row>
    <row r="55" spans="1:18" ht="15" customHeight="1" x14ac:dyDescent="0.25">
      <c r="A55" s="90" t="s">
        <v>62</v>
      </c>
    </row>
    <row r="56" spans="1:18" s="56" customFormat="1" ht="17.25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</row>
    <row r="57" spans="1:18" s="56" customFormat="1" ht="13.5" customHeight="1" x14ac:dyDescent="0.25">
      <c r="A57" s="321" t="s">
        <v>63</v>
      </c>
      <c r="B57" s="322"/>
      <c r="C57" s="322"/>
      <c r="D57" s="323"/>
      <c r="E57" s="321" t="s">
        <v>64</v>
      </c>
      <c r="F57" s="322"/>
      <c r="G57" s="322"/>
      <c r="H57" s="322"/>
      <c r="I57" s="322"/>
      <c r="J57" s="322"/>
      <c r="K57" s="322"/>
      <c r="L57" s="323"/>
      <c r="M57" s="318" t="s">
        <v>65</v>
      </c>
      <c r="N57" s="320"/>
      <c r="O57" s="72"/>
      <c r="P57" s="324"/>
      <c r="Q57" s="324"/>
    </row>
    <row r="58" spans="1:18" s="56" customFormat="1" ht="15" x14ac:dyDescent="0.25">
      <c r="A58" s="321">
        <v>1</v>
      </c>
      <c r="B58" s="322"/>
      <c r="C58" s="322"/>
      <c r="D58" s="323"/>
      <c r="E58" s="321">
        <v>2</v>
      </c>
      <c r="F58" s="322"/>
      <c r="G58" s="322"/>
      <c r="H58" s="322"/>
      <c r="I58" s="322"/>
      <c r="J58" s="322"/>
      <c r="K58" s="322"/>
      <c r="L58" s="323"/>
      <c r="M58" s="294">
        <v>3</v>
      </c>
      <c r="N58" s="317"/>
      <c r="O58" s="72"/>
      <c r="P58" s="325"/>
      <c r="Q58" s="325"/>
    </row>
    <row r="59" spans="1:18" s="56" customFormat="1" ht="33" customHeight="1" x14ac:dyDescent="0.25">
      <c r="A59" s="327" t="s">
        <v>66</v>
      </c>
      <c r="B59" s="328"/>
      <c r="C59" s="328"/>
      <c r="D59" s="329"/>
      <c r="E59" s="327" t="s">
        <v>67</v>
      </c>
      <c r="F59" s="328"/>
      <c r="G59" s="328"/>
      <c r="H59" s="328"/>
      <c r="I59" s="328"/>
      <c r="J59" s="328"/>
      <c r="K59" s="328"/>
      <c r="L59" s="329"/>
      <c r="M59" s="291" t="s">
        <v>68</v>
      </c>
      <c r="N59" s="292"/>
      <c r="O59" s="73"/>
      <c r="P59" s="330"/>
      <c r="Q59" s="330"/>
    </row>
    <row r="60" spans="1:18" s="56" customFormat="1" ht="27.75" customHeight="1" x14ac:dyDescent="0.25">
      <c r="A60" s="327" t="s">
        <v>69</v>
      </c>
      <c r="B60" s="328"/>
      <c r="C60" s="328"/>
      <c r="D60" s="329"/>
      <c r="E60" s="327" t="s">
        <v>67</v>
      </c>
      <c r="F60" s="328"/>
      <c r="G60" s="328"/>
      <c r="H60" s="328"/>
      <c r="I60" s="328"/>
      <c r="J60" s="328"/>
      <c r="K60" s="328"/>
      <c r="L60" s="329"/>
      <c r="M60" s="291" t="s">
        <v>68</v>
      </c>
      <c r="N60" s="292"/>
      <c r="O60" s="73"/>
      <c r="P60" s="330"/>
      <c r="Q60" s="330"/>
    </row>
    <row r="61" spans="1:18" ht="32.25" customHeight="1" x14ac:dyDescent="0.25">
      <c r="A61" s="327" t="s">
        <v>70</v>
      </c>
      <c r="B61" s="328"/>
      <c r="C61" s="328"/>
      <c r="D61" s="329"/>
      <c r="E61" s="327" t="s">
        <v>67</v>
      </c>
      <c r="F61" s="328"/>
      <c r="G61" s="328"/>
      <c r="H61" s="328"/>
      <c r="I61" s="328"/>
      <c r="J61" s="328"/>
      <c r="K61" s="328"/>
      <c r="L61" s="329"/>
      <c r="M61" s="291" t="s">
        <v>68</v>
      </c>
      <c r="N61" s="292"/>
      <c r="O61" s="73"/>
      <c r="P61" s="330"/>
      <c r="Q61" s="330"/>
    </row>
    <row r="62" spans="1:18" ht="27.75" customHeight="1" x14ac:dyDescent="0.25">
      <c r="A62" s="327" t="s">
        <v>71</v>
      </c>
      <c r="B62" s="328"/>
      <c r="C62" s="328"/>
      <c r="D62" s="329"/>
      <c r="E62" s="327" t="s">
        <v>67</v>
      </c>
      <c r="F62" s="328"/>
      <c r="G62" s="328"/>
      <c r="H62" s="328"/>
      <c r="I62" s="328"/>
      <c r="J62" s="328"/>
      <c r="K62" s="328"/>
      <c r="L62" s="329"/>
      <c r="M62" s="291" t="s">
        <v>68</v>
      </c>
      <c r="N62" s="292"/>
      <c r="O62" s="73"/>
      <c r="P62" s="330"/>
      <c r="Q62" s="330"/>
    </row>
    <row r="63" spans="1:18" ht="27.75" customHeight="1" x14ac:dyDescent="0.25"/>
  </sheetData>
  <mergeCells count="104">
    <mergeCell ref="A62:D62"/>
    <mergeCell ref="P62:Q62"/>
    <mergeCell ref="M61:N61"/>
    <mergeCell ref="M62:N62"/>
    <mergeCell ref="E61:L61"/>
    <mergeCell ref="E62:L62"/>
    <mergeCell ref="A59:D59"/>
    <mergeCell ref="P59:Q59"/>
    <mergeCell ref="A60:D60"/>
    <mergeCell ref="P60:Q60"/>
    <mergeCell ref="M59:N59"/>
    <mergeCell ref="M60:N60"/>
    <mergeCell ref="E59:L59"/>
    <mergeCell ref="E60:L60"/>
    <mergeCell ref="A61:D61"/>
    <mergeCell ref="P61:Q61"/>
    <mergeCell ref="A57:D57"/>
    <mergeCell ref="P57:Q57"/>
    <mergeCell ref="A58:D58"/>
    <mergeCell ref="P58:Q58"/>
    <mergeCell ref="M57:N57"/>
    <mergeCell ref="M58:N58"/>
    <mergeCell ref="E57:L57"/>
    <mergeCell ref="E58:L58"/>
    <mergeCell ref="A52:N52"/>
    <mergeCell ref="D37:E37"/>
    <mergeCell ref="F37:G37"/>
    <mergeCell ref="H37:J37"/>
    <mergeCell ref="K37:N37"/>
    <mergeCell ref="A38:C38"/>
    <mergeCell ref="D38:E38"/>
    <mergeCell ref="F38:G38"/>
    <mergeCell ref="H38:J38"/>
    <mergeCell ref="K38:N38"/>
    <mergeCell ref="A47:O47"/>
    <mergeCell ref="A43:C43"/>
    <mergeCell ref="A44:C44"/>
    <mergeCell ref="D42:G42"/>
    <mergeCell ref="D43:G43"/>
    <mergeCell ref="D44:G44"/>
    <mergeCell ref="A49:N49"/>
    <mergeCell ref="A50:N50"/>
    <mergeCell ref="A51:N51"/>
    <mergeCell ref="P23:Q23"/>
    <mergeCell ref="M23:N23"/>
    <mergeCell ref="P24:P26"/>
    <mergeCell ref="Q24:Q26"/>
    <mergeCell ref="H25:H26"/>
    <mergeCell ref="I25:I26"/>
    <mergeCell ref="K24:K26"/>
    <mergeCell ref="L24:L26"/>
    <mergeCell ref="M24:M26"/>
    <mergeCell ref="N24:N26"/>
    <mergeCell ref="O24:O26"/>
    <mergeCell ref="H24:I24"/>
    <mergeCell ref="J24:J26"/>
    <mergeCell ref="A1:O1"/>
    <mergeCell ref="B14:B16"/>
    <mergeCell ref="B13:D13"/>
    <mergeCell ref="A13:A16"/>
    <mergeCell ref="E13:F13"/>
    <mergeCell ref="G13:I13"/>
    <mergeCell ref="H14:I14"/>
    <mergeCell ref="H15:H16"/>
    <mergeCell ref="J13:L13"/>
    <mergeCell ref="C14:C16"/>
    <mergeCell ref="D14:D16"/>
    <mergeCell ref="E14:E16"/>
    <mergeCell ref="F14:F16"/>
    <mergeCell ref="G14:G16"/>
    <mergeCell ref="K14:K16"/>
    <mergeCell ref="L14:L16"/>
    <mergeCell ref="M14:M16"/>
    <mergeCell ref="N14:N16"/>
    <mergeCell ref="O14:O16"/>
    <mergeCell ref="M13:N13"/>
    <mergeCell ref="L4:M9"/>
    <mergeCell ref="N4:N9"/>
    <mergeCell ref="A4:K4"/>
    <mergeCell ref="A5:K5"/>
    <mergeCell ref="A6:K6"/>
    <mergeCell ref="A7:K7"/>
    <mergeCell ref="A8:K8"/>
    <mergeCell ref="A42:C42"/>
    <mergeCell ref="I15:I16"/>
    <mergeCell ref="J14:J16"/>
    <mergeCell ref="A23:A26"/>
    <mergeCell ref="B23:D23"/>
    <mergeCell ref="B24:B26"/>
    <mergeCell ref="C24:C26"/>
    <mergeCell ref="D24:D26"/>
    <mergeCell ref="E23:F23"/>
    <mergeCell ref="G23:I23"/>
    <mergeCell ref="J23:L23"/>
    <mergeCell ref="E24:E26"/>
    <mergeCell ref="F24:F26"/>
    <mergeCell ref="G24:G26"/>
    <mergeCell ref="A35:N35"/>
    <mergeCell ref="A36:C36"/>
    <mergeCell ref="D36:E36"/>
    <mergeCell ref="F36:G36"/>
    <mergeCell ref="H36:J36"/>
    <mergeCell ref="K36:N36"/>
    <mergeCell ref="A37:C37"/>
  </mergeCells>
  <pageMargins left="0.59055118110236227" right="0.51181102362204722" top="0.78740157480314965" bottom="0.39370078740157483" header="0.19685039370078741" footer="0.19685039370078741"/>
  <pageSetup paperSize="9" scale="63" firstPageNumber="4" fitToHeight="2" orientation="landscape" useFirstPageNumber="1" r:id="rId1"/>
  <headerFooter alignWithMargins="0">
    <oddHeader>&amp;C&amp;"Times New Roman,обычный"&amp;10&amp;P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view="pageBreakPreview" zoomScale="80" zoomScaleNormal="90" zoomScaleSheetLayoutView="80" workbookViewId="0">
      <selection activeCell="J28" sqref="J28:L28"/>
    </sheetView>
  </sheetViews>
  <sheetFormatPr defaultColWidth="10.7109375" defaultRowHeight="12" customHeight="1" x14ac:dyDescent="0.25"/>
  <cols>
    <col min="1" max="1" width="31.5703125" style="90" customWidth="1"/>
    <col min="2" max="2" width="11.42578125" style="90" customWidth="1"/>
    <col min="3" max="3" width="13.28515625" style="90" customWidth="1"/>
    <col min="4" max="4" width="11" style="90" customWidth="1"/>
    <col min="5" max="5" width="12.28515625" style="90" customWidth="1"/>
    <col min="6" max="6" width="12.85546875" style="90" customWidth="1"/>
    <col min="7" max="8" width="11" style="90" customWidth="1"/>
    <col min="9" max="9" width="9.42578125" style="90" customWidth="1"/>
    <col min="10" max="14" width="10.7109375" style="90"/>
    <col min="15" max="15" width="8" style="90" customWidth="1"/>
    <col min="16" max="16" width="8.85546875" style="90" customWidth="1"/>
    <col min="17" max="17" width="8.5703125" style="90" customWidth="1"/>
    <col min="18" max="20" width="10.7109375" style="90" hidden="1" customWidth="1"/>
    <col min="21" max="16384" width="10.7109375" style="90"/>
  </cols>
  <sheetData>
    <row r="1" spans="1:17" ht="18.75" customHeight="1" x14ac:dyDescent="0.25">
      <c r="A1" s="295" t="s">
        <v>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</row>
    <row r="2" spans="1:17" ht="15" x14ac:dyDescent="0.25">
      <c r="G2" s="54" t="s">
        <v>2</v>
      </c>
      <c r="H2" s="55" t="s">
        <v>72</v>
      </c>
    </row>
    <row r="3" spans="1:17" ht="15" x14ac:dyDescent="0.25"/>
    <row r="4" spans="1:17" ht="29.25" customHeight="1" x14ac:dyDescent="0.25">
      <c r="A4" s="307" t="s">
        <v>4</v>
      </c>
      <c r="B4" s="307"/>
      <c r="C4" s="307"/>
      <c r="D4" s="307"/>
      <c r="E4" s="307"/>
      <c r="F4" s="307"/>
      <c r="G4" s="307"/>
      <c r="H4" s="307"/>
      <c r="I4" s="307"/>
      <c r="J4" s="307"/>
      <c r="K4" s="308"/>
      <c r="L4" s="284" t="s">
        <v>5</v>
      </c>
      <c r="M4" s="284"/>
      <c r="N4" s="304" t="s">
        <v>339</v>
      </c>
      <c r="O4" s="67"/>
      <c r="P4" s="65"/>
      <c r="Q4" s="67"/>
    </row>
    <row r="5" spans="1:17" ht="15" x14ac:dyDescent="0.25">
      <c r="A5" s="309" t="s">
        <v>340</v>
      </c>
      <c r="B5" s="309"/>
      <c r="C5" s="309"/>
      <c r="D5" s="309"/>
      <c r="E5" s="309"/>
      <c r="F5" s="309"/>
      <c r="G5" s="309"/>
      <c r="H5" s="309"/>
      <c r="I5" s="309"/>
      <c r="J5" s="309"/>
      <c r="K5" s="310"/>
      <c r="L5" s="284"/>
      <c r="M5" s="284"/>
      <c r="N5" s="305"/>
      <c r="O5" s="67"/>
      <c r="P5" s="65"/>
      <c r="Q5" s="67"/>
    </row>
    <row r="6" spans="1:17" ht="15" customHeight="1" x14ac:dyDescent="0.25">
      <c r="A6" s="277" t="s">
        <v>8</v>
      </c>
      <c r="B6" s="277"/>
      <c r="C6" s="277"/>
      <c r="D6" s="277"/>
      <c r="E6" s="277"/>
      <c r="F6" s="277"/>
      <c r="G6" s="277"/>
      <c r="H6" s="277"/>
      <c r="I6" s="277"/>
      <c r="J6" s="277"/>
      <c r="K6" s="278"/>
      <c r="L6" s="284"/>
      <c r="M6" s="284"/>
      <c r="N6" s="305"/>
      <c r="O6" s="67"/>
      <c r="P6" s="65"/>
      <c r="Q6" s="67"/>
    </row>
    <row r="7" spans="1:17" ht="29.25" customHeight="1" x14ac:dyDescent="0.25">
      <c r="A7" s="279" t="s">
        <v>9</v>
      </c>
      <c r="B7" s="279"/>
      <c r="C7" s="279"/>
      <c r="D7" s="279"/>
      <c r="E7" s="279"/>
      <c r="F7" s="279"/>
      <c r="G7" s="279"/>
      <c r="H7" s="279"/>
      <c r="I7" s="279"/>
      <c r="J7" s="279"/>
      <c r="K7" s="280"/>
      <c r="L7" s="284"/>
      <c r="M7" s="284"/>
      <c r="N7" s="305"/>
      <c r="O7" s="67"/>
      <c r="P7" s="65"/>
      <c r="Q7" s="67"/>
    </row>
    <row r="8" spans="1:17" ht="15" x14ac:dyDescent="0.25">
      <c r="A8" s="281" t="s">
        <v>94</v>
      </c>
      <c r="B8" s="281"/>
      <c r="C8" s="281"/>
      <c r="D8" s="281"/>
      <c r="E8" s="281"/>
      <c r="F8" s="281"/>
      <c r="G8" s="281"/>
      <c r="H8" s="281"/>
      <c r="I8" s="281"/>
      <c r="J8" s="281"/>
      <c r="K8" s="282"/>
      <c r="L8" s="284"/>
      <c r="M8" s="284"/>
      <c r="N8" s="305"/>
      <c r="O8" s="67"/>
      <c r="P8" s="65"/>
      <c r="Q8" s="67"/>
    </row>
    <row r="9" spans="1:17" ht="26.25" customHeight="1" x14ac:dyDescent="0.25">
      <c r="A9" s="56"/>
      <c r="B9" s="56"/>
      <c r="C9" s="56"/>
      <c r="D9" s="56"/>
      <c r="E9" s="56"/>
      <c r="F9" s="56"/>
      <c r="G9" s="56"/>
      <c r="H9" s="65"/>
      <c r="I9" s="65"/>
      <c r="J9" s="56"/>
      <c r="K9" s="56"/>
      <c r="L9" s="284"/>
      <c r="M9" s="284"/>
      <c r="N9" s="306"/>
      <c r="O9" s="67"/>
      <c r="P9" s="65"/>
      <c r="Q9" s="67"/>
    </row>
    <row r="10" spans="1:17" ht="16.5" customHeight="1" x14ac:dyDescent="0.25">
      <c r="A10" s="90" t="s">
        <v>10</v>
      </c>
      <c r="P10" s="66"/>
      <c r="Q10" s="66"/>
    </row>
    <row r="11" spans="1:17" ht="15" x14ac:dyDescent="0.25">
      <c r="A11" s="90" t="s">
        <v>11</v>
      </c>
      <c r="P11" s="66"/>
      <c r="Q11" s="66"/>
    </row>
    <row r="12" spans="1:17" ht="15" x14ac:dyDescent="0.25"/>
    <row r="13" spans="1:17" s="56" customFormat="1" ht="116.25" customHeight="1" x14ac:dyDescent="0.25">
      <c r="A13" s="298" t="s">
        <v>12</v>
      </c>
      <c r="B13" s="293" t="s">
        <v>13</v>
      </c>
      <c r="C13" s="296"/>
      <c r="D13" s="297"/>
      <c r="E13" s="293" t="s">
        <v>14</v>
      </c>
      <c r="F13" s="297"/>
      <c r="G13" s="293" t="s">
        <v>15</v>
      </c>
      <c r="H13" s="296"/>
      <c r="I13" s="297"/>
      <c r="J13" s="293" t="s">
        <v>16</v>
      </c>
      <c r="K13" s="296"/>
      <c r="L13" s="297"/>
      <c r="M13" s="302" t="s">
        <v>17</v>
      </c>
      <c r="N13" s="302"/>
      <c r="O13" s="111"/>
    </row>
    <row r="14" spans="1:17" s="56" customFormat="1" ht="13.5" customHeight="1" x14ac:dyDescent="0.25">
      <c r="A14" s="299"/>
      <c r="B14" s="288" t="s">
        <v>18</v>
      </c>
      <c r="C14" s="288" t="s">
        <v>18</v>
      </c>
      <c r="D14" s="288" t="s">
        <v>18</v>
      </c>
      <c r="E14" s="288" t="s">
        <v>18</v>
      </c>
      <c r="F14" s="288" t="s">
        <v>18</v>
      </c>
      <c r="G14" s="284" t="s">
        <v>19</v>
      </c>
      <c r="H14" s="293" t="s">
        <v>20</v>
      </c>
      <c r="I14" s="297"/>
      <c r="J14" s="285" t="s">
        <v>1395</v>
      </c>
      <c r="K14" s="285" t="s">
        <v>1394</v>
      </c>
      <c r="L14" s="285" t="s">
        <v>1393</v>
      </c>
      <c r="M14" s="301" t="s">
        <v>21</v>
      </c>
      <c r="N14" s="302" t="s">
        <v>22</v>
      </c>
      <c r="O14" s="303"/>
    </row>
    <row r="15" spans="1:17" s="56" customFormat="1" ht="9" customHeight="1" x14ac:dyDescent="0.25">
      <c r="A15" s="299"/>
      <c r="B15" s="289"/>
      <c r="C15" s="289"/>
      <c r="D15" s="289"/>
      <c r="E15" s="289"/>
      <c r="F15" s="289"/>
      <c r="G15" s="284"/>
      <c r="H15" s="288" t="s">
        <v>23</v>
      </c>
      <c r="I15" s="284" t="s">
        <v>24</v>
      </c>
      <c r="J15" s="286"/>
      <c r="K15" s="286" t="s">
        <v>25</v>
      </c>
      <c r="L15" s="286"/>
      <c r="M15" s="301"/>
      <c r="N15" s="302"/>
      <c r="O15" s="303"/>
    </row>
    <row r="16" spans="1:17" s="56" customFormat="1" ht="60" customHeight="1" x14ac:dyDescent="0.25">
      <c r="A16" s="300"/>
      <c r="B16" s="290"/>
      <c r="C16" s="290"/>
      <c r="D16" s="290"/>
      <c r="E16" s="290"/>
      <c r="F16" s="290"/>
      <c r="G16" s="284"/>
      <c r="H16" s="290"/>
      <c r="I16" s="284"/>
      <c r="J16" s="287"/>
      <c r="K16" s="287"/>
      <c r="L16" s="287"/>
      <c r="M16" s="301"/>
      <c r="N16" s="302"/>
      <c r="O16" s="303"/>
    </row>
    <row r="17" spans="1:20" s="58" customFormat="1" ht="15" x14ac:dyDescent="0.25">
      <c r="A17" s="15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8">
        <v>11</v>
      </c>
      <c r="L17" s="88">
        <v>12</v>
      </c>
      <c r="M17" s="88">
        <v>13</v>
      </c>
      <c r="N17" s="85">
        <v>14</v>
      </c>
      <c r="O17" s="84"/>
    </row>
    <row r="18" spans="1:20" s="56" customFormat="1" ht="15" x14ac:dyDescent="0.25">
      <c r="A18" s="112"/>
      <c r="B18" s="112"/>
      <c r="C18" s="85"/>
      <c r="D18" s="85"/>
      <c r="E18" s="85"/>
      <c r="F18" s="91"/>
      <c r="G18" s="113"/>
      <c r="H18" s="113"/>
      <c r="I18" s="114"/>
      <c r="J18" s="114"/>
      <c r="K18" s="87"/>
      <c r="L18" s="92"/>
      <c r="M18" s="88"/>
      <c r="N18" s="85"/>
      <c r="O18" s="84"/>
    </row>
    <row r="19" spans="1:20" s="56" customFormat="1" ht="15" x14ac:dyDescent="0.25">
      <c r="A19" s="112"/>
      <c r="B19" s="112"/>
      <c r="C19" s="85"/>
      <c r="D19" s="85"/>
      <c r="E19" s="85"/>
      <c r="F19" s="85"/>
      <c r="G19" s="113"/>
      <c r="H19" s="113"/>
      <c r="I19" s="114"/>
      <c r="J19" s="114"/>
      <c r="K19" s="91"/>
      <c r="L19" s="115"/>
      <c r="M19" s="85"/>
      <c r="N19" s="85"/>
      <c r="O19" s="84"/>
    </row>
    <row r="20" spans="1:20" ht="15" x14ac:dyDescent="0.25"/>
    <row r="21" spans="1:20" ht="16.5" customHeight="1" x14ac:dyDescent="0.25">
      <c r="A21" s="90" t="s">
        <v>26</v>
      </c>
    </row>
    <row r="22" spans="1:20" ht="6" customHeight="1" x14ac:dyDescent="0.25"/>
    <row r="23" spans="1:20" s="56" customFormat="1" ht="104.25" customHeight="1" x14ac:dyDescent="0.25">
      <c r="A23" s="284" t="s">
        <v>12</v>
      </c>
      <c r="B23" s="284" t="s">
        <v>27</v>
      </c>
      <c r="C23" s="284"/>
      <c r="D23" s="284"/>
      <c r="E23" s="284" t="s">
        <v>14</v>
      </c>
      <c r="F23" s="284"/>
      <c r="G23" s="284" t="s">
        <v>28</v>
      </c>
      <c r="H23" s="284"/>
      <c r="I23" s="284"/>
      <c r="J23" s="284" t="s">
        <v>29</v>
      </c>
      <c r="K23" s="284"/>
      <c r="L23" s="284"/>
      <c r="M23" s="302" t="s">
        <v>30</v>
      </c>
      <c r="N23" s="302"/>
      <c r="O23" s="65"/>
      <c r="P23" s="303"/>
      <c r="Q23" s="303"/>
    </row>
    <row r="24" spans="1:20" s="56" customFormat="1" ht="27" customHeight="1" x14ac:dyDescent="0.25">
      <c r="A24" s="284"/>
      <c r="B24" s="284" t="s">
        <v>31</v>
      </c>
      <c r="C24" s="284" t="s">
        <v>32</v>
      </c>
      <c r="D24" s="284" t="s">
        <v>33</v>
      </c>
      <c r="E24" s="284" t="s">
        <v>1373</v>
      </c>
      <c r="F24" s="284" t="s">
        <v>35</v>
      </c>
      <c r="G24" s="284" t="s">
        <v>19</v>
      </c>
      <c r="H24" s="284" t="s">
        <v>20</v>
      </c>
      <c r="I24" s="284"/>
      <c r="J24" s="331" t="s">
        <v>1395</v>
      </c>
      <c r="K24" s="331" t="s">
        <v>1394</v>
      </c>
      <c r="L24" s="331" t="s">
        <v>1393</v>
      </c>
      <c r="M24" s="301" t="s">
        <v>21</v>
      </c>
      <c r="N24" s="302" t="s">
        <v>22</v>
      </c>
      <c r="O24" s="312"/>
      <c r="P24" s="311"/>
      <c r="Q24" s="303"/>
    </row>
    <row r="25" spans="1:20" s="56" customFormat="1" ht="27" customHeight="1" x14ac:dyDescent="0.25">
      <c r="A25" s="284"/>
      <c r="B25" s="284"/>
      <c r="C25" s="284"/>
      <c r="D25" s="284"/>
      <c r="E25" s="284"/>
      <c r="F25" s="284"/>
      <c r="G25" s="284"/>
      <c r="H25" s="284" t="s">
        <v>36</v>
      </c>
      <c r="I25" s="284" t="s">
        <v>24</v>
      </c>
      <c r="J25" s="331"/>
      <c r="K25" s="331" t="s">
        <v>25</v>
      </c>
      <c r="L25" s="331"/>
      <c r="M25" s="301"/>
      <c r="N25" s="302"/>
      <c r="O25" s="312"/>
      <c r="P25" s="311"/>
      <c r="Q25" s="303"/>
    </row>
    <row r="26" spans="1:20" s="56" customFormat="1" ht="57" customHeight="1" x14ac:dyDescent="0.25">
      <c r="A26" s="284"/>
      <c r="B26" s="284"/>
      <c r="C26" s="284"/>
      <c r="D26" s="284"/>
      <c r="E26" s="284"/>
      <c r="F26" s="284"/>
      <c r="G26" s="284"/>
      <c r="H26" s="284"/>
      <c r="I26" s="284"/>
      <c r="J26" s="331"/>
      <c r="K26" s="331"/>
      <c r="L26" s="331"/>
      <c r="M26" s="301"/>
      <c r="N26" s="302"/>
      <c r="O26" s="312"/>
      <c r="P26" s="311"/>
      <c r="Q26" s="303"/>
    </row>
    <row r="27" spans="1:20" s="58" customFormat="1" ht="15" x14ac:dyDescent="0.25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88">
        <v>10</v>
      </c>
      <c r="K27" s="88">
        <v>11</v>
      </c>
      <c r="L27" s="88">
        <v>12</v>
      </c>
      <c r="M27" s="88">
        <v>13</v>
      </c>
      <c r="N27" s="88">
        <v>14</v>
      </c>
      <c r="O27" s="86"/>
      <c r="P27" s="86"/>
      <c r="Q27" s="86"/>
    </row>
    <row r="28" spans="1:20" s="58" customFormat="1" ht="47.25" customHeight="1" x14ac:dyDescent="0.25">
      <c r="A28" s="106" t="s">
        <v>1313</v>
      </c>
      <c r="B28" s="122"/>
      <c r="C28" s="122"/>
      <c r="D28" s="85"/>
      <c r="E28" s="104" t="s">
        <v>98</v>
      </c>
      <c r="F28" s="85"/>
      <c r="G28" s="122" t="s">
        <v>129</v>
      </c>
      <c r="H28" s="122" t="s">
        <v>128</v>
      </c>
      <c r="I28" s="123" t="s">
        <v>1311</v>
      </c>
      <c r="J28" s="104">
        <f>200+6</f>
        <v>206</v>
      </c>
      <c r="K28" s="104">
        <f t="shared" ref="K28:L28" si="0">200+6</f>
        <v>206</v>
      </c>
      <c r="L28" s="104">
        <f t="shared" si="0"/>
        <v>206</v>
      </c>
      <c r="M28" s="124">
        <f>ROUND(N28/J28*100,1)</f>
        <v>4.9000000000000004</v>
      </c>
      <c r="N28" s="85">
        <f>ROUNDDOWN(J28*0.05,0)</f>
        <v>10</v>
      </c>
      <c r="O28" s="86"/>
      <c r="P28" s="117"/>
      <c r="Q28" s="86"/>
    </row>
    <row r="29" spans="1:20" ht="24.75" customHeight="1" x14ac:dyDescent="0.25">
      <c r="J29" s="58"/>
      <c r="K29" s="58"/>
      <c r="L29" s="58"/>
      <c r="M29" s="58"/>
      <c r="N29" s="58"/>
      <c r="O29" s="58"/>
      <c r="P29" s="58"/>
      <c r="Q29" s="58"/>
      <c r="R29" s="57" t="e">
        <f>SUM(#REF!)</f>
        <v>#REF!</v>
      </c>
      <c r="S29" s="57" t="e">
        <f>SUM(#REF!)</f>
        <v>#REF!</v>
      </c>
      <c r="T29" s="57" t="e">
        <f>SUM(#REF!)</f>
        <v>#REF!</v>
      </c>
    </row>
    <row r="30" spans="1:20" ht="21" customHeight="1" x14ac:dyDescent="0.25">
      <c r="A30" s="90" t="s">
        <v>51</v>
      </c>
      <c r="R30" s="57" t="e">
        <f>R29+#REF!</f>
        <v>#REF!</v>
      </c>
      <c r="S30" s="57" t="e">
        <f>S29+#REF!</f>
        <v>#REF!</v>
      </c>
      <c r="T30" s="57" t="e">
        <f>T29+#REF!</f>
        <v>#REF!</v>
      </c>
    </row>
    <row r="31" spans="1:20" ht="14.25" customHeight="1" x14ac:dyDescent="0.25"/>
    <row r="32" spans="1:20" s="56" customFormat="1" ht="14.25" customHeight="1" x14ac:dyDescent="0.25">
      <c r="A32" s="291" t="s">
        <v>52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2"/>
      <c r="O32" s="68"/>
      <c r="P32" s="90"/>
      <c r="Q32" s="90"/>
    </row>
    <row r="33" spans="1:17" s="58" customFormat="1" ht="13.5" customHeight="1" x14ac:dyDescent="0.25">
      <c r="A33" s="284" t="s">
        <v>53</v>
      </c>
      <c r="B33" s="284"/>
      <c r="C33" s="284"/>
      <c r="D33" s="284" t="s">
        <v>54</v>
      </c>
      <c r="E33" s="284"/>
      <c r="F33" s="284" t="s">
        <v>55</v>
      </c>
      <c r="G33" s="284"/>
      <c r="H33" s="284" t="s">
        <v>56</v>
      </c>
      <c r="I33" s="284"/>
      <c r="J33" s="284"/>
      <c r="K33" s="284" t="s">
        <v>36</v>
      </c>
      <c r="L33" s="284"/>
      <c r="M33" s="284"/>
      <c r="N33" s="293"/>
      <c r="O33" s="69"/>
      <c r="P33" s="56"/>
      <c r="Q33" s="56"/>
    </row>
    <row r="34" spans="1:17" s="56" customFormat="1" ht="15" x14ac:dyDescent="0.25">
      <c r="A34" s="294">
        <v>1</v>
      </c>
      <c r="B34" s="294"/>
      <c r="C34" s="294"/>
      <c r="D34" s="294">
        <v>2</v>
      </c>
      <c r="E34" s="294"/>
      <c r="F34" s="316" t="s">
        <v>57</v>
      </c>
      <c r="G34" s="316"/>
      <c r="H34" s="316" t="s">
        <v>58</v>
      </c>
      <c r="I34" s="316"/>
      <c r="J34" s="316"/>
      <c r="K34" s="294">
        <v>5</v>
      </c>
      <c r="L34" s="294"/>
      <c r="M34" s="294"/>
      <c r="N34" s="317"/>
      <c r="O34" s="70"/>
      <c r="P34" s="58"/>
      <c r="Q34" s="58"/>
    </row>
    <row r="35" spans="1:17" s="56" customFormat="1" ht="15" x14ac:dyDescent="0.25">
      <c r="A35" s="332"/>
      <c r="B35" s="332"/>
      <c r="C35" s="332"/>
      <c r="D35" s="332"/>
      <c r="E35" s="332"/>
      <c r="F35" s="302"/>
      <c r="G35" s="302"/>
      <c r="H35" s="302"/>
      <c r="I35" s="302"/>
      <c r="J35" s="302"/>
      <c r="K35" s="333"/>
      <c r="L35" s="333"/>
      <c r="M35" s="333"/>
      <c r="N35" s="334"/>
      <c r="O35" s="71"/>
    </row>
    <row r="36" spans="1:17" s="56" customFormat="1" ht="15" hidden="1" customHeight="1" x14ac:dyDescent="0.25">
      <c r="A36" s="89"/>
      <c r="B36" s="89"/>
      <c r="C36" s="89"/>
      <c r="D36" s="89"/>
      <c r="E36" s="89"/>
      <c r="F36" s="59"/>
      <c r="G36" s="59"/>
      <c r="H36" s="59"/>
      <c r="I36" s="59"/>
      <c r="J36" s="59"/>
      <c r="K36" s="89"/>
      <c r="L36" s="89"/>
      <c r="M36" s="89"/>
      <c r="N36" s="89"/>
      <c r="O36" s="89"/>
    </row>
    <row r="37" spans="1:17" s="56" customFormat="1" ht="15" hidden="1" customHeight="1" x14ac:dyDescent="0.25">
      <c r="A37" s="89"/>
      <c r="B37" s="89"/>
      <c r="C37" s="89"/>
      <c r="D37" s="89"/>
      <c r="E37" s="89"/>
      <c r="F37" s="59"/>
      <c r="G37" s="59"/>
      <c r="H37" s="59"/>
      <c r="I37" s="59"/>
      <c r="J37" s="59"/>
      <c r="K37" s="89"/>
      <c r="L37" s="89"/>
      <c r="M37" s="89"/>
      <c r="N37" s="89"/>
      <c r="O37" s="89"/>
    </row>
    <row r="38" spans="1:17" s="56" customFormat="1" ht="15" hidden="1" customHeight="1" x14ac:dyDescent="0.25">
      <c r="A38" s="89"/>
      <c r="B38" s="89"/>
      <c r="C38" s="89"/>
      <c r="D38" s="89"/>
      <c r="E38" s="89"/>
      <c r="F38" s="59"/>
      <c r="G38" s="59"/>
      <c r="H38" s="59"/>
      <c r="I38" s="59"/>
      <c r="J38" s="59"/>
      <c r="K38" s="89"/>
      <c r="L38" s="89"/>
      <c r="M38" s="89"/>
      <c r="N38" s="89"/>
      <c r="O38" s="89"/>
    </row>
    <row r="39" spans="1:17" s="56" customFormat="1" ht="15" hidden="1" customHeight="1" x14ac:dyDescent="0.25">
      <c r="A39" s="89"/>
      <c r="B39" s="89"/>
      <c r="C39" s="89"/>
      <c r="D39" s="89"/>
      <c r="E39" s="89"/>
      <c r="F39" s="59"/>
      <c r="G39" s="59"/>
      <c r="H39" s="59"/>
      <c r="I39" s="59"/>
      <c r="J39" s="59"/>
      <c r="K39" s="89"/>
      <c r="L39" s="89"/>
      <c r="M39" s="89"/>
      <c r="N39" s="89"/>
      <c r="O39" s="89"/>
    </row>
    <row r="40" spans="1:17" s="56" customFormat="1" ht="15" hidden="1" customHeight="1" x14ac:dyDescent="0.25">
      <c r="A40" s="89"/>
      <c r="B40" s="89"/>
      <c r="C40" s="89"/>
      <c r="D40" s="89"/>
      <c r="E40" s="89"/>
      <c r="F40" s="59"/>
      <c r="G40" s="59"/>
      <c r="H40" s="59"/>
      <c r="I40" s="59"/>
      <c r="J40" s="59"/>
      <c r="K40" s="89"/>
      <c r="L40" s="89"/>
      <c r="M40" s="89"/>
      <c r="N40" s="89"/>
      <c r="O40" s="89"/>
    </row>
    <row r="41" spans="1:17" s="56" customFormat="1" ht="15" hidden="1" customHeight="1" x14ac:dyDescent="0.25">
      <c r="A41" s="89"/>
      <c r="B41" s="89"/>
      <c r="C41" s="89"/>
      <c r="D41" s="89"/>
      <c r="E41" s="89"/>
      <c r="F41" s="59"/>
      <c r="G41" s="59"/>
      <c r="H41" s="59"/>
      <c r="I41" s="59"/>
      <c r="J41" s="59"/>
      <c r="K41" s="89"/>
      <c r="L41" s="89"/>
      <c r="M41" s="89"/>
      <c r="N41" s="89"/>
      <c r="O41" s="89"/>
    </row>
    <row r="42" spans="1:17" ht="15.75" hidden="1" customHeight="1" x14ac:dyDescent="0.25">
      <c r="A42" s="89"/>
      <c r="B42" s="89"/>
      <c r="C42" s="89"/>
      <c r="D42" s="89"/>
      <c r="E42" s="89"/>
      <c r="F42" s="59"/>
      <c r="G42" s="59"/>
      <c r="H42" s="59"/>
      <c r="I42" s="59"/>
      <c r="J42" s="59"/>
      <c r="K42" s="89"/>
      <c r="L42" s="89"/>
      <c r="M42" s="89"/>
      <c r="N42" s="89"/>
      <c r="O42" s="89"/>
      <c r="P42" s="56"/>
      <c r="Q42" s="56"/>
    </row>
    <row r="44" spans="1:17" ht="22.5" customHeight="1" x14ac:dyDescent="0.25">
      <c r="A44" s="90" t="s">
        <v>1270</v>
      </c>
    </row>
    <row r="45" spans="1:17" ht="12.75" customHeight="1" x14ac:dyDescent="0.25"/>
    <row r="46" spans="1:17" ht="15" x14ac:dyDescent="0.25">
      <c r="A46" s="283" t="s">
        <v>1271</v>
      </c>
      <c r="B46" s="283"/>
      <c r="C46" s="283"/>
      <c r="D46" s="283" t="s">
        <v>1272</v>
      </c>
      <c r="E46" s="283"/>
      <c r="F46" s="283"/>
      <c r="G46" s="283"/>
    </row>
    <row r="47" spans="1:17" ht="15" x14ac:dyDescent="0.25">
      <c r="A47" s="283">
        <v>1</v>
      </c>
      <c r="B47" s="283"/>
      <c r="C47" s="283"/>
      <c r="D47" s="283">
        <v>2</v>
      </c>
      <c r="E47" s="283"/>
      <c r="F47" s="283"/>
      <c r="G47" s="283"/>
    </row>
    <row r="48" spans="1:17" ht="15" x14ac:dyDescent="0.25">
      <c r="A48" s="283"/>
      <c r="B48" s="283"/>
      <c r="C48" s="283"/>
      <c r="D48" s="283"/>
      <c r="E48" s="283"/>
      <c r="F48" s="283"/>
      <c r="G48" s="283"/>
    </row>
    <row r="49" spans="1:18" ht="15" customHeight="1" x14ac:dyDescent="0.25"/>
    <row r="50" spans="1:18" ht="15" customHeight="1" x14ac:dyDescent="0.25">
      <c r="A50" s="90" t="s">
        <v>59</v>
      </c>
    </row>
    <row r="51" spans="1:18" ht="15" customHeight="1" x14ac:dyDescent="0.25">
      <c r="A51" s="313" t="s">
        <v>60</v>
      </c>
      <c r="B51" s="313"/>
      <c r="C51" s="313"/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</row>
    <row r="52" spans="1:18" ht="12.75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8" ht="15" customHeight="1" x14ac:dyDescent="0.25">
      <c r="A53" s="336" t="s">
        <v>1308</v>
      </c>
      <c r="B53" s="336"/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119"/>
      <c r="P53" s="119"/>
      <c r="Q53" s="119"/>
      <c r="R53" s="119"/>
    </row>
    <row r="54" spans="1:18" ht="15" x14ac:dyDescent="0.25">
      <c r="A54" s="336" t="s">
        <v>1312</v>
      </c>
      <c r="B54" s="336"/>
      <c r="C54" s="336"/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120"/>
      <c r="P54" s="120"/>
      <c r="Q54" s="120"/>
    </row>
    <row r="55" spans="1:18" ht="17.25" customHeight="1" x14ac:dyDescent="0.25">
      <c r="A55" s="337"/>
      <c r="B55" s="337"/>
      <c r="C55" s="337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  <c r="O55" s="120"/>
      <c r="P55" s="120"/>
      <c r="Q55" s="120"/>
    </row>
    <row r="56" spans="1:18" ht="21" customHeight="1" x14ac:dyDescent="0.25">
      <c r="A56" s="337"/>
      <c r="B56" s="337"/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121"/>
      <c r="P56" s="121"/>
      <c r="Q56" s="121"/>
    </row>
    <row r="57" spans="1:18" ht="13.5" customHeight="1" x14ac:dyDescent="0.25">
      <c r="A57" s="335" t="s">
        <v>61</v>
      </c>
      <c r="B57" s="335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</row>
    <row r="58" spans="1:18" ht="15.75" customHeight="1" x14ac:dyDescent="0.25"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</row>
    <row r="59" spans="1:18" ht="15" customHeight="1" x14ac:dyDescent="0.25">
      <c r="A59" s="90" t="s">
        <v>62</v>
      </c>
    </row>
    <row r="60" spans="1:18" s="56" customFormat="1" ht="17.25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</row>
    <row r="61" spans="1:18" s="56" customFormat="1" ht="13.5" customHeight="1" x14ac:dyDescent="0.25">
      <c r="A61" s="321" t="s">
        <v>63</v>
      </c>
      <c r="B61" s="322"/>
      <c r="C61" s="322"/>
      <c r="D61" s="323"/>
      <c r="E61" s="321" t="s">
        <v>64</v>
      </c>
      <c r="F61" s="322"/>
      <c r="G61" s="322"/>
      <c r="H61" s="322"/>
      <c r="I61" s="322"/>
      <c r="J61" s="322"/>
      <c r="K61" s="322"/>
      <c r="L61" s="323"/>
      <c r="M61" s="318" t="s">
        <v>65</v>
      </c>
      <c r="N61" s="320"/>
      <c r="O61" s="72"/>
      <c r="P61" s="324"/>
      <c r="Q61" s="324"/>
    </row>
    <row r="62" spans="1:18" s="56" customFormat="1" ht="15" x14ac:dyDescent="0.25">
      <c r="A62" s="321">
        <v>1</v>
      </c>
      <c r="B62" s="322"/>
      <c r="C62" s="322"/>
      <c r="D62" s="323"/>
      <c r="E62" s="321">
        <v>2</v>
      </c>
      <c r="F62" s="322"/>
      <c r="G62" s="322"/>
      <c r="H62" s="322"/>
      <c r="I62" s="322"/>
      <c r="J62" s="322"/>
      <c r="K62" s="322"/>
      <c r="L62" s="323"/>
      <c r="M62" s="294">
        <v>3</v>
      </c>
      <c r="N62" s="317"/>
      <c r="O62" s="72"/>
      <c r="P62" s="325"/>
      <c r="Q62" s="325"/>
    </row>
    <row r="63" spans="1:18" s="56" customFormat="1" ht="33" customHeight="1" x14ac:dyDescent="0.25">
      <c r="A63" s="327" t="s">
        <v>66</v>
      </c>
      <c r="B63" s="328"/>
      <c r="C63" s="328"/>
      <c r="D63" s="329"/>
      <c r="E63" s="327" t="s">
        <v>67</v>
      </c>
      <c r="F63" s="328"/>
      <c r="G63" s="328"/>
      <c r="H63" s="328"/>
      <c r="I63" s="328"/>
      <c r="J63" s="328"/>
      <c r="K63" s="328"/>
      <c r="L63" s="329"/>
      <c r="M63" s="291" t="s">
        <v>68</v>
      </c>
      <c r="N63" s="292"/>
      <c r="O63" s="73"/>
      <c r="P63" s="330"/>
      <c r="Q63" s="330"/>
    </row>
    <row r="64" spans="1:18" s="56" customFormat="1" ht="27.75" customHeight="1" x14ac:dyDescent="0.25">
      <c r="A64" s="327" t="s">
        <v>69</v>
      </c>
      <c r="B64" s="328"/>
      <c r="C64" s="328"/>
      <c r="D64" s="329"/>
      <c r="E64" s="327" t="s">
        <v>67</v>
      </c>
      <c r="F64" s="328"/>
      <c r="G64" s="328"/>
      <c r="H64" s="328"/>
      <c r="I64" s="328"/>
      <c r="J64" s="328"/>
      <c r="K64" s="328"/>
      <c r="L64" s="329"/>
      <c r="M64" s="291" t="s">
        <v>68</v>
      </c>
      <c r="N64" s="292"/>
      <c r="O64" s="73"/>
      <c r="P64" s="330"/>
      <c r="Q64" s="330"/>
    </row>
    <row r="65" spans="1:17" ht="32.25" customHeight="1" x14ac:dyDescent="0.25">
      <c r="A65" s="327" t="s">
        <v>70</v>
      </c>
      <c r="B65" s="328"/>
      <c r="C65" s="328"/>
      <c r="D65" s="329"/>
      <c r="E65" s="327" t="s">
        <v>67</v>
      </c>
      <c r="F65" s="328"/>
      <c r="G65" s="328"/>
      <c r="H65" s="328"/>
      <c r="I65" s="328"/>
      <c r="J65" s="328"/>
      <c r="K65" s="328"/>
      <c r="L65" s="329"/>
      <c r="M65" s="291" t="s">
        <v>68</v>
      </c>
      <c r="N65" s="292"/>
      <c r="O65" s="73"/>
      <c r="P65" s="330"/>
      <c r="Q65" s="330"/>
    </row>
    <row r="66" spans="1:17" ht="27.75" customHeight="1" x14ac:dyDescent="0.25">
      <c r="A66" s="327" t="s">
        <v>71</v>
      </c>
      <c r="B66" s="328"/>
      <c r="C66" s="328"/>
      <c r="D66" s="329"/>
      <c r="E66" s="327" t="s">
        <v>67</v>
      </c>
      <c r="F66" s="328"/>
      <c r="G66" s="328"/>
      <c r="H66" s="328"/>
      <c r="I66" s="328"/>
      <c r="J66" s="328"/>
      <c r="K66" s="328"/>
      <c r="L66" s="329"/>
      <c r="M66" s="291" t="s">
        <v>68</v>
      </c>
      <c r="N66" s="292"/>
      <c r="O66" s="73"/>
      <c r="P66" s="330"/>
      <c r="Q66" s="330"/>
    </row>
    <row r="67" spans="1:17" ht="27.75" customHeight="1" x14ac:dyDescent="0.25"/>
  </sheetData>
  <mergeCells count="105">
    <mergeCell ref="A66:D66"/>
    <mergeCell ref="E66:L66"/>
    <mergeCell ref="M66:N66"/>
    <mergeCell ref="P66:Q66"/>
    <mergeCell ref="A53:N53"/>
    <mergeCell ref="A54:N54"/>
    <mergeCell ref="A55:N55"/>
    <mergeCell ref="A56:N56"/>
    <mergeCell ref="A64:D64"/>
    <mergeCell ref="E64:L64"/>
    <mergeCell ref="M64:N64"/>
    <mergeCell ref="P64:Q64"/>
    <mergeCell ref="A65:D65"/>
    <mergeCell ref="E65:L65"/>
    <mergeCell ref="M65:N65"/>
    <mergeCell ref="P65:Q65"/>
    <mergeCell ref="A62:D62"/>
    <mergeCell ref="E62:L62"/>
    <mergeCell ref="M62:N62"/>
    <mergeCell ref="P62:Q62"/>
    <mergeCell ref="A63:D63"/>
    <mergeCell ref="E63:L63"/>
    <mergeCell ref="M63:N63"/>
    <mergeCell ref="P63:Q63"/>
    <mergeCell ref="A57:Q57"/>
    <mergeCell ref="A61:D61"/>
    <mergeCell ref="E61:L61"/>
    <mergeCell ref="M61:N61"/>
    <mergeCell ref="P61:Q61"/>
    <mergeCell ref="A47:C47"/>
    <mergeCell ref="D47:G47"/>
    <mergeCell ref="A48:C48"/>
    <mergeCell ref="D48:G48"/>
    <mergeCell ref="A51:O51"/>
    <mergeCell ref="A35:C35"/>
    <mergeCell ref="D35:E35"/>
    <mergeCell ref="F35:G35"/>
    <mergeCell ref="H35:J35"/>
    <mergeCell ref="K35:N35"/>
    <mergeCell ref="A46:C46"/>
    <mergeCell ref="D46:G46"/>
    <mergeCell ref="A33:C33"/>
    <mergeCell ref="D33:E33"/>
    <mergeCell ref="F33:G33"/>
    <mergeCell ref="H33:J33"/>
    <mergeCell ref="K33:N33"/>
    <mergeCell ref="A34:C34"/>
    <mergeCell ref="D34:E34"/>
    <mergeCell ref="F34:G34"/>
    <mergeCell ref="H34:J34"/>
    <mergeCell ref="K34:N34"/>
    <mergeCell ref="A32:N32"/>
    <mergeCell ref="P23:Q23"/>
    <mergeCell ref="B24:B26"/>
    <mergeCell ref="C24:C26"/>
    <mergeCell ref="D24:D26"/>
    <mergeCell ref="E24:E26"/>
    <mergeCell ref="F24:F26"/>
    <mergeCell ref="G24:G26"/>
    <mergeCell ref="H24:I24"/>
    <mergeCell ref="J24:J26"/>
    <mergeCell ref="K24:K26"/>
    <mergeCell ref="A23:A26"/>
    <mergeCell ref="B23:D23"/>
    <mergeCell ref="E23:F23"/>
    <mergeCell ref="G23:I23"/>
    <mergeCell ref="J23:L23"/>
    <mergeCell ref="M23:N23"/>
    <mergeCell ref="L24:L26"/>
    <mergeCell ref="M24:M26"/>
    <mergeCell ref="J13:L13"/>
    <mergeCell ref="M13:N13"/>
    <mergeCell ref="B14:B16"/>
    <mergeCell ref="C14:C16"/>
    <mergeCell ref="D14:D16"/>
    <mergeCell ref="E14:E16"/>
    <mergeCell ref="O24:O26"/>
    <mergeCell ref="P24:P26"/>
    <mergeCell ref="Q24:Q26"/>
    <mergeCell ref="H25:H26"/>
    <mergeCell ref="I25:I26"/>
    <mergeCell ref="A1:O1"/>
    <mergeCell ref="A4:K4"/>
    <mergeCell ref="L4:M9"/>
    <mergeCell ref="N4:N9"/>
    <mergeCell ref="A5:K5"/>
    <mergeCell ref="A6:K6"/>
    <mergeCell ref="A7:K7"/>
    <mergeCell ref="A8:K8"/>
    <mergeCell ref="N24:N26"/>
    <mergeCell ref="M14:M16"/>
    <mergeCell ref="N14:N16"/>
    <mergeCell ref="O14:O16"/>
    <mergeCell ref="H15:H16"/>
    <mergeCell ref="I15:I16"/>
    <mergeCell ref="F14:F16"/>
    <mergeCell ref="G14:G16"/>
    <mergeCell ref="H14:I14"/>
    <mergeCell ref="J14:J16"/>
    <mergeCell ref="K14:K16"/>
    <mergeCell ref="L14:L16"/>
    <mergeCell ref="A13:A16"/>
    <mergeCell ref="B13:D13"/>
    <mergeCell ref="E13:F13"/>
    <mergeCell ref="G13:I13"/>
  </mergeCells>
  <pageMargins left="0.59055118110236227" right="0.51181102362204722" top="0.78740157480314965" bottom="0.39370078740157483" header="0.19685039370078741" footer="0.19685039370078741"/>
  <pageSetup paperSize="9" scale="76" firstPageNumber="6" fitToHeight="2" orientation="landscape" useFirstPageNumber="1" r:id="rId1"/>
  <headerFooter alignWithMargins="0">
    <oddHeader>&amp;C&amp;"Times New Roman,обычный"&amp;10&amp;P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view="pageBreakPreview" zoomScale="90" zoomScaleNormal="90" zoomScaleSheetLayoutView="90" workbookViewId="0">
      <selection activeCell="J28" sqref="J28:L28"/>
    </sheetView>
  </sheetViews>
  <sheetFormatPr defaultColWidth="10.7109375" defaultRowHeight="12" customHeight="1" x14ac:dyDescent="0.25"/>
  <cols>
    <col min="1" max="1" width="21" style="90" customWidth="1"/>
    <col min="2" max="2" width="11.42578125" style="90" customWidth="1"/>
    <col min="3" max="3" width="13.28515625" style="90" customWidth="1"/>
    <col min="4" max="4" width="11" style="90" customWidth="1"/>
    <col min="5" max="5" width="12.28515625" style="90" customWidth="1"/>
    <col min="6" max="6" width="12.85546875" style="90" customWidth="1"/>
    <col min="7" max="7" width="14.7109375" style="90" customWidth="1"/>
    <col min="8" max="8" width="11" style="90" customWidth="1"/>
    <col min="9" max="9" width="9.42578125" style="90" customWidth="1"/>
    <col min="10" max="14" width="10.7109375" style="90"/>
    <col min="15" max="15" width="8" style="90" customWidth="1"/>
    <col min="16" max="16" width="8.85546875" style="90" customWidth="1"/>
    <col min="17" max="17" width="8.5703125" style="90" customWidth="1"/>
    <col min="18" max="20" width="10.7109375" style="90" hidden="1" customWidth="1"/>
    <col min="21" max="16384" width="10.7109375" style="90"/>
  </cols>
  <sheetData>
    <row r="1" spans="1:17" ht="18.75" customHeight="1" x14ac:dyDescent="0.25">
      <c r="A1" s="295" t="s">
        <v>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</row>
    <row r="2" spans="1:17" ht="15" x14ac:dyDescent="0.25">
      <c r="G2" s="54" t="s">
        <v>2</v>
      </c>
      <c r="H2" s="55" t="s">
        <v>57</v>
      </c>
    </row>
    <row r="3" spans="1:17" ht="15" x14ac:dyDescent="0.25"/>
    <row r="4" spans="1:17" ht="29.25" customHeight="1" x14ac:dyDescent="0.25">
      <c r="A4" s="307" t="s">
        <v>4</v>
      </c>
      <c r="B4" s="307"/>
      <c r="C4" s="307"/>
      <c r="D4" s="307"/>
      <c r="E4" s="307"/>
      <c r="F4" s="307"/>
      <c r="G4" s="307"/>
      <c r="H4" s="307"/>
      <c r="I4" s="307"/>
      <c r="J4" s="307"/>
      <c r="K4" s="308"/>
      <c r="L4" s="284" t="s">
        <v>5</v>
      </c>
      <c r="M4" s="284"/>
      <c r="N4" s="304" t="s">
        <v>352</v>
      </c>
      <c r="O4" s="67"/>
      <c r="P4" s="65"/>
      <c r="Q4" s="67"/>
    </row>
    <row r="5" spans="1:17" ht="15" x14ac:dyDescent="0.25">
      <c r="A5" s="309" t="s">
        <v>340</v>
      </c>
      <c r="B5" s="309"/>
      <c r="C5" s="309"/>
      <c r="D5" s="309"/>
      <c r="E5" s="309"/>
      <c r="F5" s="309"/>
      <c r="G5" s="309"/>
      <c r="H5" s="309"/>
      <c r="I5" s="309"/>
      <c r="J5" s="309"/>
      <c r="K5" s="310"/>
      <c r="L5" s="284"/>
      <c r="M5" s="284"/>
      <c r="N5" s="305"/>
      <c r="O5" s="67"/>
      <c r="P5" s="65"/>
      <c r="Q5" s="67"/>
    </row>
    <row r="6" spans="1:17" ht="15" customHeight="1" x14ac:dyDescent="0.25">
      <c r="A6" s="277" t="s">
        <v>8</v>
      </c>
      <c r="B6" s="277"/>
      <c r="C6" s="277"/>
      <c r="D6" s="277"/>
      <c r="E6" s="277"/>
      <c r="F6" s="277"/>
      <c r="G6" s="277"/>
      <c r="H6" s="277"/>
      <c r="I6" s="277"/>
      <c r="J6" s="277"/>
      <c r="K6" s="278"/>
      <c r="L6" s="284"/>
      <c r="M6" s="284"/>
      <c r="N6" s="305"/>
      <c r="O6" s="67"/>
      <c r="P6" s="65"/>
      <c r="Q6" s="67"/>
    </row>
    <row r="7" spans="1:17" ht="29.25" customHeight="1" x14ac:dyDescent="0.25">
      <c r="A7" s="279" t="s">
        <v>9</v>
      </c>
      <c r="B7" s="279"/>
      <c r="C7" s="279"/>
      <c r="D7" s="279"/>
      <c r="E7" s="279"/>
      <c r="F7" s="279"/>
      <c r="G7" s="279"/>
      <c r="H7" s="279"/>
      <c r="I7" s="279"/>
      <c r="J7" s="279"/>
      <c r="K7" s="280"/>
      <c r="L7" s="284"/>
      <c r="M7" s="284"/>
      <c r="N7" s="305"/>
      <c r="O7" s="67"/>
      <c r="P7" s="65"/>
      <c r="Q7" s="67"/>
    </row>
    <row r="8" spans="1:17" ht="15" x14ac:dyDescent="0.25">
      <c r="A8" s="281" t="s">
        <v>94</v>
      </c>
      <c r="B8" s="281"/>
      <c r="C8" s="281"/>
      <c r="D8" s="281"/>
      <c r="E8" s="281"/>
      <c r="F8" s="281"/>
      <c r="G8" s="281"/>
      <c r="H8" s="281"/>
      <c r="I8" s="281"/>
      <c r="J8" s="281"/>
      <c r="K8" s="282"/>
      <c r="L8" s="284"/>
      <c r="M8" s="284"/>
      <c r="N8" s="305"/>
      <c r="O8" s="67"/>
      <c r="P8" s="65"/>
      <c r="Q8" s="67"/>
    </row>
    <row r="9" spans="1:17" ht="29.25" customHeight="1" x14ac:dyDescent="0.25">
      <c r="A9" s="56"/>
      <c r="B9" s="56"/>
      <c r="C9" s="56"/>
      <c r="D9" s="56"/>
      <c r="E9" s="56"/>
      <c r="F9" s="56"/>
      <c r="G9" s="56"/>
      <c r="H9" s="65"/>
      <c r="I9" s="65"/>
      <c r="J9" s="56"/>
      <c r="K9" s="56"/>
      <c r="L9" s="284"/>
      <c r="M9" s="284"/>
      <c r="N9" s="306"/>
      <c r="O9" s="67"/>
      <c r="P9" s="65"/>
      <c r="Q9" s="67"/>
    </row>
    <row r="10" spans="1:17" ht="16.5" customHeight="1" x14ac:dyDescent="0.25">
      <c r="A10" s="90" t="s">
        <v>10</v>
      </c>
      <c r="P10" s="66"/>
      <c r="Q10" s="66"/>
    </row>
    <row r="11" spans="1:17" ht="15" x14ac:dyDescent="0.25">
      <c r="A11" s="90" t="s">
        <v>11</v>
      </c>
      <c r="P11" s="66"/>
      <c r="Q11" s="66"/>
    </row>
    <row r="12" spans="1:17" ht="15" x14ac:dyDescent="0.25"/>
    <row r="13" spans="1:17" s="56" customFormat="1" ht="116.25" customHeight="1" x14ac:dyDescent="0.25">
      <c r="A13" s="298" t="s">
        <v>12</v>
      </c>
      <c r="B13" s="293" t="s">
        <v>13</v>
      </c>
      <c r="C13" s="296"/>
      <c r="D13" s="297"/>
      <c r="E13" s="293" t="s">
        <v>14</v>
      </c>
      <c r="F13" s="297"/>
      <c r="G13" s="293" t="s">
        <v>15</v>
      </c>
      <c r="H13" s="296"/>
      <c r="I13" s="297"/>
      <c r="J13" s="293" t="s">
        <v>16</v>
      </c>
      <c r="K13" s="296"/>
      <c r="L13" s="297"/>
      <c r="M13" s="302" t="s">
        <v>17</v>
      </c>
      <c r="N13" s="302"/>
      <c r="O13" s="111"/>
    </row>
    <row r="14" spans="1:17" s="56" customFormat="1" ht="13.5" customHeight="1" x14ac:dyDescent="0.25">
      <c r="A14" s="299"/>
      <c r="B14" s="288" t="s">
        <v>18</v>
      </c>
      <c r="C14" s="288" t="s">
        <v>18</v>
      </c>
      <c r="D14" s="288" t="s">
        <v>18</v>
      </c>
      <c r="E14" s="288" t="s">
        <v>18</v>
      </c>
      <c r="F14" s="288" t="s">
        <v>18</v>
      </c>
      <c r="G14" s="284" t="s">
        <v>19</v>
      </c>
      <c r="H14" s="293" t="s">
        <v>20</v>
      </c>
      <c r="I14" s="297"/>
      <c r="J14" s="285" t="s">
        <v>1395</v>
      </c>
      <c r="K14" s="285" t="s">
        <v>1394</v>
      </c>
      <c r="L14" s="285" t="s">
        <v>1393</v>
      </c>
      <c r="M14" s="301" t="s">
        <v>21</v>
      </c>
      <c r="N14" s="302" t="s">
        <v>22</v>
      </c>
      <c r="O14" s="303"/>
    </row>
    <row r="15" spans="1:17" s="56" customFormat="1" ht="9" customHeight="1" x14ac:dyDescent="0.25">
      <c r="A15" s="299"/>
      <c r="B15" s="289"/>
      <c r="C15" s="289"/>
      <c r="D15" s="289"/>
      <c r="E15" s="289"/>
      <c r="F15" s="289"/>
      <c r="G15" s="284"/>
      <c r="H15" s="288" t="s">
        <v>23</v>
      </c>
      <c r="I15" s="284" t="s">
        <v>24</v>
      </c>
      <c r="J15" s="286"/>
      <c r="K15" s="286" t="s">
        <v>25</v>
      </c>
      <c r="L15" s="286"/>
      <c r="M15" s="301"/>
      <c r="N15" s="302"/>
      <c r="O15" s="303"/>
    </row>
    <row r="16" spans="1:17" s="56" customFormat="1" ht="60" customHeight="1" x14ac:dyDescent="0.25">
      <c r="A16" s="300"/>
      <c r="B16" s="290"/>
      <c r="C16" s="290"/>
      <c r="D16" s="290"/>
      <c r="E16" s="290"/>
      <c r="F16" s="290"/>
      <c r="G16" s="284"/>
      <c r="H16" s="290"/>
      <c r="I16" s="284"/>
      <c r="J16" s="287"/>
      <c r="K16" s="287"/>
      <c r="L16" s="287"/>
      <c r="M16" s="301"/>
      <c r="N16" s="302"/>
      <c r="O16" s="303"/>
    </row>
    <row r="17" spans="1:20" s="58" customFormat="1" ht="15" x14ac:dyDescent="0.25">
      <c r="A17" s="15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8">
        <v>11</v>
      </c>
      <c r="L17" s="88">
        <v>12</v>
      </c>
      <c r="M17" s="88">
        <v>13</v>
      </c>
      <c r="N17" s="85">
        <v>14</v>
      </c>
      <c r="O17" s="84"/>
    </row>
    <row r="18" spans="1:20" s="56" customFormat="1" ht="15" x14ac:dyDescent="0.25">
      <c r="A18" s="112"/>
      <c r="B18" s="112"/>
      <c r="C18" s="85"/>
      <c r="D18" s="85"/>
      <c r="E18" s="85"/>
      <c r="F18" s="91"/>
      <c r="G18" s="113"/>
      <c r="H18" s="113"/>
      <c r="I18" s="114"/>
      <c r="J18" s="114"/>
      <c r="K18" s="87"/>
      <c r="L18" s="92"/>
      <c r="M18" s="88"/>
      <c r="N18" s="85"/>
      <c r="O18" s="84"/>
    </row>
    <row r="19" spans="1:20" s="56" customFormat="1" ht="15" x14ac:dyDescent="0.25">
      <c r="A19" s="112"/>
      <c r="B19" s="112"/>
      <c r="C19" s="85"/>
      <c r="D19" s="85"/>
      <c r="E19" s="85"/>
      <c r="F19" s="85"/>
      <c r="G19" s="113"/>
      <c r="H19" s="113"/>
      <c r="I19" s="114"/>
      <c r="J19" s="114"/>
      <c r="K19" s="91"/>
      <c r="L19" s="115"/>
      <c r="M19" s="85"/>
      <c r="N19" s="85"/>
      <c r="O19" s="84"/>
    </row>
    <row r="20" spans="1:20" ht="15" x14ac:dyDescent="0.25"/>
    <row r="21" spans="1:20" ht="16.5" customHeight="1" x14ac:dyDescent="0.25">
      <c r="A21" s="90" t="s">
        <v>26</v>
      </c>
    </row>
    <row r="22" spans="1:20" ht="6" customHeight="1" x14ac:dyDescent="0.25"/>
    <row r="23" spans="1:20" s="56" customFormat="1" ht="119.25" customHeight="1" x14ac:dyDescent="0.25">
      <c r="A23" s="284" t="s">
        <v>12</v>
      </c>
      <c r="B23" s="284" t="s">
        <v>27</v>
      </c>
      <c r="C23" s="284"/>
      <c r="D23" s="284"/>
      <c r="E23" s="284" t="s">
        <v>14</v>
      </c>
      <c r="F23" s="284"/>
      <c r="G23" s="284" t="s">
        <v>28</v>
      </c>
      <c r="H23" s="284"/>
      <c r="I23" s="284"/>
      <c r="J23" s="284" t="s">
        <v>29</v>
      </c>
      <c r="K23" s="284"/>
      <c r="L23" s="284"/>
      <c r="M23" s="302" t="s">
        <v>30</v>
      </c>
      <c r="N23" s="302"/>
      <c r="O23" s="65"/>
      <c r="P23" s="303"/>
      <c r="Q23" s="303"/>
    </row>
    <row r="24" spans="1:20" s="56" customFormat="1" ht="27" customHeight="1" x14ac:dyDescent="0.25">
      <c r="A24" s="284"/>
      <c r="B24" s="284" t="s">
        <v>31</v>
      </c>
      <c r="C24" s="284" t="s">
        <v>32</v>
      </c>
      <c r="D24" s="284" t="s">
        <v>33</v>
      </c>
      <c r="E24" s="284" t="s">
        <v>1374</v>
      </c>
      <c r="F24" s="284" t="s">
        <v>35</v>
      </c>
      <c r="G24" s="284" t="s">
        <v>19</v>
      </c>
      <c r="H24" s="284" t="s">
        <v>20</v>
      </c>
      <c r="I24" s="284"/>
      <c r="J24" s="331" t="s">
        <v>1395</v>
      </c>
      <c r="K24" s="331" t="s">
        <v>1394</v>
      </c>
      <c r="L24" s="331" t="s">
        <v>1393</v>
      </c>
      <c r="M24" s="301" t="s">
        <v>21</v>
      </c>
      <c r="N24" s="302" t="s">
        <v>22</v>
      </c>
      <c r="O24" s="312"/>
      <c r="P24" s="311"/>
      <c r="Q24" s="303"/>
    </row>
    <row r="25" spans="1:20" s="56" customFormat="1" ht="27" customHeight="1" x14ac:dyDescent="0.25">
      <c r="A25" s="284"/>
      <c r="B25" s="284"/>
      <c r="C25" s="284"/>
      <c r="D25" s="284"/>
      <c r="E25" s="284"/>
      <c r="F25" s="284"/>
      <c r="G25" s="284"/>
      <c r="H25" s="284" t="s">
        <v>36</v>
      </c>
      <c r="I25" s="284" t="s">
        <v>24</v>
      </c>
      <c r="J25" s="331"/>
      <c r="K25" s="331" t="s">
        <v>25</v>
      </c>
      <c r="L25" s="331"/>
      <c r="M25" s="301"/>
      <c r="N25" s="302"/>
      <c r="O25" s="312"/>
      <c r="P25" s="311"/>
      <c r="Q25" s="303"/>
    </row>
    <row r="26" spans="1:20" s="56" customFormat="1" ht="57" customHeight="1" x14ac:dyDescent="0.25">
      <c r="A26" s="284"/>
      <c r="B26" s="284"/>
      <c r="C26" s="284"/>
      <c r="D26" s="284"/>
      <c r="E26" s="284"/>
      <c r="F26" s="284"/>
      <c r="G26" s="284"/>
      <c r="H26" s="284"/>
      <c r="I26" s="284"/>
      <c r="J26" s="331"/>
      <c r="K26" s="331"/>
      <c r="L26" s="331"/>
      <c r="M26" s="301"/>
      <c r="N26" s="302"/>
      <c r="O26" s="312"/>
      <c r="P26" s="311"/>
      <c r="Q26" s="303"/>
    </row>
    <row r="27" spans="1:20" s="58" customFormat="1" ht="15" x14ac:dyDescent="0.25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88">
        <v>10</v>
      </c>
      <c r="K27" s="88">
        <v>11</v>
      </c>
      <c r="L27" s="88">
        <v>12</v>
      </c>
      <c r="M27" s="88">
        <v>13</v>
      </c>
      <c r="N27" s="88">
        <v>14</v>
      </c>
      <c r="O27" s="86"/>
      <c r="P27" s="86"/>
      <c r="Q27" s="86"/>
    </row>
    <row r="28" spans="1:20" s="58" customFormat="1" ht="30" x14ac:dyDescent="0.25">
      <c r="A28" s="106" t="s">
        <v>351</v>
      </c>
      <c r="B28" s="122"/>
      <c r="C28" s="122"/>
      <c r="D28" s="85"/>
      <c r="E28" s="104" t="s">
        <v>98</v>
      </c>
      <c r="F28" s="85"/>
      <c r="G28" s="122" t="s">
        <v>129</v>
      </c>
      <c r="H28" s="122" t="s">
        <v>128</v>
      </c>
      <c r="I28" s="123" t="s">
        <v>1311</v>
      </c>
      <c r="J28" s="104">
        <f>280+31</f>
        <v>311</v>
      </c>
      <c r="K28" s="104">
        <f t="shared" ref="K28:L28" si="0">280+31</f>
        <v>311</v>
      </c>
      <c r="L28" s="104">
        <f t="shared" si="0"/>
        <v>311</v>
      </c>
      <c r="M28" s="124">
        <f>ROUND(N28/J28*100,1)</f>
        <v>4.8</v>
      </c>
      <c r="N28" s="85">
        <f>ROUNDDOWN(J28*0.05,0)</f>
        <v>15</v>
      </c>
      <c r="O28" s="86"/>
      <c r="P28" s="117"/>
      <c r="Q28" s="86"/>
    </row>
    <row r="29" spans="1:20" ht="24.75" customHeight="1" x14ac:dyDescent="0.25">
      <c r="J29" s="58"/>
      <c r="K29" s="58"/>
      <c r="L29" s="58"/>
      <c r="M29" s="58"/>
      <c r="N29" s="58"/>
      <c r="O29" s="58"/>
      <c r="P29" s="58"/>
      <c r="Q29" s="58"/>
      <c r="R29" s="57" t="e">
        <f>SUM(#REF!)</f>
        <v>#REF!</v>
      </c>
      <c r="S29" s="57" t="e">
        <f>SUM(#REF!)</f>
        <v>#REF!</v>
      </c>
      <c r="T29" s="57" t="e">
        <f>SUM(#REF!)</f>
        <v>#REF!</v>
      </c>
    </row>
    <row r="30" spans="1:20" ht="21" customHeight="1" x14ac:dyDescent="0.25">
      <c r="A30" s="90" t="s">
        <v>51</v>
      </c>
      <c r="R30" s="57" t="e">
        <f>R29+#REF!</f>
        <v>#REF!</v>
      </c>
      <c r="S30" s="57" t="e">
        <f>S29+#REF!</f>
        <v>#REF!</v>
      </c>
      <c r="T30" s="57" t="e">
        <f>T29+#REF!</f>
        <v>#REF!</v>
      </c>
    </row>
    <row r="31" spans="1:20" ht="14.25" customHeight="1" x14ac:dyDescent="0.25"/>
    <row r="32" spans="1:20" s="56" customFormat="1" ht="14.25" customHeight="1" x14ac:dyDescent="0.25">
      <c r="A32" s="291" t="s">
        <v>52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2"/>
      <c r="O32" s="68"/>
      <c r="P32" s="90"/>
      <c r="Q32" s="90"/>
    </row>
    <row r="33" spans="1:17" s="58" customFormat="1" ht="13.5" customHeight="1" x14ac:dyDescent="0.25">
      <c r="A33" s="284" t="s">
        <v>53</v>
      </c>
      <c r="B33" s="284"/>
      <c r="C33" s="284"/>
      <c r="D33" s="284" t="s">
        <v>54</v>
      </c>
      <c r="E33" s="284"/>
      <c r="F33" s="284" t="s">
        <v>55</v>
      </c>
      <c r="G33" s="284"/>
      <c r="H33" s="284" t="s">
        <v>56</v>
      </c>
      <c r="I33" s="284"/>
      <c r="J33" s="284"/>
      <c r="K33" s="284" t="s">
        <v>36</v>
      </c>
      <c r="L33" s="284"/>
      <c r="M33" s="284"/>
      <c r="N33" s="293"/>
      <c r="O33" s="69"/>
      <c r="P33" s="56"/>
      <c r="Q33" s="56"/>
    </row>
    <row r="34" spans="1:17" s="56" customFormat="1" ht="15" x14ac:dyDescent="0.25">
      <c r="A34" s="294">
        <v>1</v>
      </c>
      <c r="B34" s="294"/>
      <c r="C34" s="294"/>
      <c r="D34" s="294">
        <v>2</v>
      </c>
      <c r="E34" s="294"/>
      <c r="F34" s="316" t="s">
        <v>57</v>
      </c>
      <c r="G34" s="316"/>
      <c r="H34" s="316" t="s">
        <v>58</v>
      </c>
      <c r="I34" s="316"/>
      <c r="J34" s="316"/>
      <c r="K34" s="294">
        <v>5</v>
      </c>
      <c r="L34" s="294"/>
      <c r="M34" s="294"/>
      <c r="N34" s="317"/>
      <c r="O34" s="70"/>
      <c r="P34" s="58"/>
      <c r="Q34" s="58"/>
    </row>
    <row r="35" spans="1:17" s="56" customFormat="1" ht="15" x14ac:dyDescent="0.25">
      <c r="A35" s="332"/>
      <c r="B35" s="332"/>
      <c r="C35" s="332"/>
      <c r="D35" s="332"/>
      <c r="E35" s="332"/>
      <c r="F35" s="302"/>
      <c r="G35" s="302"/>
      <c r="H35" s="302"/>
      <c r="I35" s="302"/>
      <c r="J35" s="302"/>
      <c r="K35" s="333"/>
      <c r="L35" s="333"/>
      <c r="M35" s="333"/>
      <c r="N35" s="334"/>
      <c r="O35" s="71"/>
    </row>
    <row r="36" spans="1:17" s="56" customFormat="1" ht="15" hidden="1" customHeight="1" x14ac:dyDescent="0.25">
      <c r="A36" s="89"/>
      <c r="B36" s="89"/>
      <c r="C36" s="89"/>
      <c r="D36" s="89"/>
      <c r="E36" s="89"/>
      <c r="F36" s="59"/>
      <c r="G36" s="59"/>
      <c r="H36" s="59"/>
      <c r="I36" s="59"/>
      <c r="J36" s="59"/>
      <c r="K36" s="89"/>
      <c r="L36" s="89"/>
      <c r="M36" s="89"/>
      <c r="N36" s="89"/>
      <c r="O36" s="89"/>
    </row>
    <row r="37" spans="1:17" s="56" customFormat="1" ht="15" hidden="1" customHeight="1" x14ac:dyDescent="0.25">
      <c r="A37" s="89"/>
      <c r="B37" s="89"/>
      <c r="C37" s="89"/>
      <c r="D37" s="89"/>
      <c r="E37" s="89"/>
      <c r="F37" s="59"/>
      <c r="G37" s="59"/>
      <c r="H37" s="59"/>
      <c r="I37" s="59"/>
      <c r="J37" s="59"/>
      <c r="K37" s="89"/>
      <c r="L37" s="89"/>
      <c r="M37" s="89"/>
      <c r="N37" s="89"/>
      <c r="O37" s="89"/>
    </row>
    <row r="38" spans="1:17" s="56" customFormat="1" ht="15" hidden="1" customHeight="1" x14ac:dyDescent="0.25">
      <c r="A38" s="89"/>
      <c r="B38" s="89"/>
      <c r="C38" s="89"/>
      <c r="D38" s="89"/>
      <c r="E38" s="89"/>
      <c r="F38" s="59"/>
      <c r="G38" s="59"/>
      <c r="H38" s="59"/>
      <c r="I38" s="59"/>
      <c r="J38" s="59"/>
      <c r="K38" s="89"/>
      <c r="L38" s="89"/>
      <c r="M38" s="89"/>
      <c r="N38" s="89"/>
      <c r="O38" s="89"/>
    </row>
    <row r="39" spans="1:17" s="56" customFormat="1" ht="15" hidden="1" customHeight="1" x14ac:dyDescent="0.25">
      <c r="A39" s="89"/>
      <c r="B39" s="89"/>
      <c r="C39" s="89"/>
      <c r="D39" s="89"/>
      <c r="E39" s="89"/>
      <c r="F39" s="59"/>
      <c r="G39" s="59"/>
      <c r="H39" s="59"/>
      <c r="I39" s="59"/>
      <c r="J39" s="59"/>
      <c r="K39" s="89"/>
      <c r="L39" s="89"/>
      <c r="M39" s="89"/>
      <c r="N39" s="89"/>
      <c r="O39" s="89"/>
    </row>
    <row r="40" spans="1:17" s="56" customFormat="1" ht="15" hidden="1" customHeight="1" x14ac:dyDescent="0.25">
      <c r="A40" s="89"/>
      <c r="B40" s="89"/>
      <c r="C40" s="89"/>
      <c r="D40" s="89"/>
      <c r="E40" s="89"/>
      <c r="F40" s="59"/>
      <c r="G40" s="59"/>
      <c r="H40" s="59"/>
      <c r="I40" s="59"/>
      <c r="J40" s="59"/>
      <c r="K40" s="89"/>
      <c r="L40" s="89"/>
      <c r="M40" s="89"/>
      <c r="N40" s="89"/>
      <c r="O40" s="89"/>
    </row>
    <row r="41" spans="1:17" s="56" customFormat="1" ht="15" hidden="1" customHeight="1" x14ac:dyDescent="0.25">
      <c r="A41" s="89"/>
      <c r="B41" s="89"/>
      <c r="C41" s="89"/>
      <c r="D41" s="89"/>
      <c r="E41" s="89"/>
      <c r="F41" s="59"/>
      <c r="G41" s="59"/>
      <c r="H41" s="59"/>
      <c r="I41" s="59"/>
      <c r="J41" s="59"/>
      <c r="K41" s="89"/>
      <c r="L41" s="89"/>
      <c r="M41" s="89"/>
      <c r="N41" s="89"/>
      <c r="O41" s="89"/>
    </row>
    <row r="42" spans="1:17" ht="15.75" hidden="1" customHeight="1" x14ac:dyDescent="0.25">
      <c r="A42" s="89"/>
      <c r="B42" s="89"/>
      <c r="C42" s="89"/>
      <c r="D42" s="89"/>
      <c r="E42" s="89"/>
      <c r="F42" s="59"/>
      <c r="G42" s="59"/>
      <c r="H42" s="59"/>
      <c r="I42" s="59"/>
      <c r="J42" s="59"/>
      <c r="K42" s="89"/>
      <c r="L42" s="89"/>
      <c r="M42" s="89"/>
      <c r="N42" s="89"/>
      <c r="O42" s="89"/>
      <c r="P42" s="56"/>
      <c r="Q42" s="56"/>
    </row>
    <row r="44" spans="1:17" ht="22.5" customHeight="1" x14ac:dyDescent="0.25">
      <c r="A44" s="90" t="s">
        <v>1270</v>
      </c>
    </row>
    <row r="45" spans="1:17" ht="12.75" customHeight="1" x14ac:dyDescent="0.25"/>
    <row r="46" spans="1:17" ht="15" x14ac:dyDescent="0.25">
      <c r="A46" s="283" t="s">
        <v>1271</v>
      </c>
      <c r="B46" s="283"/>
      <c r="C46" s="283"/>
      <c r="D46" s="283" t="s">
        <v>1272</v>
      </c>
      <c r="E46" s="283"/>
      <c r="F46" s="283"/>
      <c r="G46" s="283"/>
    </row>
    <row r="47" spans="1:17" ht="15" x14ac:dyDescent="0.25">
      <c r="A47" s="283">
        <v>1</v>
      </c>
      <c r="B47" s="283"/>
      <c r="C47" s="283"/>
      <c r="D47" s="283">
        <v>2</v>
      </c>
      <c r="E47" s="283"/>
      <c r="F47" s="283"/>
      <c r="G47" s="283"/>
    </row>
    <row r="48" spans="1:17" ht="15" x14ac:dyDescent="0.25">
      <c r="A48" s="283"/>
      <c r="B48" s="283"/>
      <c r="C48" s="283"/>
      <c r="D48" s="283"/>
      <c r="E48" s="283"/>
      <c r="F48" s="283"/>
      <c r="G48" s="283"/>
    </row>
    <row r="49" spans="1:18" ht="15" customHeight="1" x14ac:dyDescent="0.25"/>
    <row r="50" spans="1:18" ht="15" customHeight="1" x14ac:dyDescent="0.25">
      <c r="A50" s="90" t="s">
        <v>59</v>
      </c>
    </row>
    <row r="51" spans="1:18" ht="15" customHeight="1" x14ac:dyDescent="0.25">
      <c r="A51" s="313" t="s">
        <v>60</v>
      </c>
      <c r="B51" s="313"/>
      <c r="C51" s="313"/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</row>
    <row r="52" spans="1:18" ht="12.75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8" ht="15" customHeight="1" x14ac:dyDescent="0.25">
      <c r="A53" s="336" t="s">
        <v>1308</v>
      </c>
      <c r="B53" s="336"/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119"/>
      <c r="P53" s="119"/>
      <c r="Q53" s="119"/>
      <c r="R53" s="119"/>
    </row>
    <row r="54" spans="1:18" ht="15" x14ac:dyDescent="0.25">
      <c r="A54" s="336" t="s">
        <v>1312</v>
      </c>
      <c r="B54" s="336"/>
      <c r="C54" s="336"/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120"/>
      <c r="P54" s="120"/>
      <c r="Q54" s="120"/>
    </row>
    <row r="55" spans="1:18" ht="15" x14ac:dyDescent="0.25">
      <c r="A55" s="337"/>
      <c r="B55" s="337"/>
      <c r="C55" s="337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  <c r="O55" s="120"/>
      <c r="P55" s="120"/>
      <c r="Q55" s="120"/>
    </row>
    <row r="56" spans="1:18" ht="15" x14ac:dyDescent="0.25">
      <c r="A56" s="337"/>
      <c r="B56" s="337"/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121"/>
      <c r="P56" s="121"/>
      <c r="Q56" s="121"/>
    </row>
    <row r="57" spans="1:18" ht="13.5" customHeight="1" x14ac:dyDescent="0.25">
      <c r="A57" s="335" t="s">
        <v>61</v>
      </c>
      <c r="B57" s="335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</row>
    <row r="58" spans="1:18" ht="15.75" customHeight="1" x14ac:dyDescent="0.25"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</row>
    <row r="59" spans="1:18" ht="15" customHeight="1" x14ac:dyDescent="0.25">
      <c r="A59" s="90" t="s">
        <v>62</v>
      </c>
    </row>
    <row r="60" spans="1:18" s="56" customFormat="1" ht="17.25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</row>
    <row r="61" spans="1:18" s="56" customFormat="1" ht="13.5" customHeight="1" x14ac:dyDescent="0.25">
      <c r="A61" s="321" t="s">
        <v>63</v>
      </c>
      <c r="B61" s="322"/>
      <c r="C61" s="322"/>
      <c r="D61" s="323"/>
      <c r="E61" s="321" t="s">
        <v>64</v>
      </c>
      <c r="F61" s="322"/>
      <c r="G61" s="322"/>
      <c r="H61" s="322"/>
      <c r="I61" s="322"/>
      <c r="J61" s="322"/>
      <c r="K61" s="322"/>
      <c r="L61" s="323"/>
      <c r="M61" s="318" t="s">
        <v>65</v>
      </c>
      <c r="N61" s="320"/>
      <c r="O61" s="72"/>
      <c r="P61" s="324"/>
      <c r="Q61" s="324"/>
    </row>
    <row r="62" spans="1:18" s="56" customFormat="1" ht="15" x14ac:dyDescent="0.25">
      <c r="A62" s="321">
        <v>1</v>
      </c>
      <c r="B62" s="322"/>
      <c r="C62" s="322"/>
      <c r="D62" s="323"/>
      <c r="E62" s="321">
        <v>2</v>
      </c>
      <c r="F62" s="322"/>
      <c r="G62" s="322"/>
      <c r="H62" s="322"/>
      <c r="I62" s="322"/>
      <c r="J62" s="322"/>
      <c r="K62" s="322"/>
      <c r="L62" s="323"/>
      <c r="M62" s="294">
        <v>3</v>
      </c>
      <c r="N62" s="317"/>
      <c r="O62" s="72"/>
      <c r="P62" s="325"/>
      <c r="Q62" s="325"/>
    </row>
    <row r="63" spans="1:18" s="56" customFormat="1" ht="33" customHeight="1" x14ac:dyDescent="0.25">
      <c r="A63" s="327" t="s">
        <v>66</v>
      </c>
      <c r="B63" s="328"/>
      <c r="C63" s="328"/>
      <c r="D63" s="329"/>
      <c r="E63" s="327" t="s">
        <v>67</v>
      </c>
      <c r="F63" s="328"/>
      <c r="G63" s="328"/>
      <c r="H63" s="328"/>
      <c r="I63" s="328"/>
      <c r="J63" s="328"/>
      <c r="K63" s="328"/>
      <c r="L63" s="329"/>
      <c r="M63" s="291" t="s">
        <v>68</v>
      </c>
      <c r="N63" s="292"/>
      <c r="O63" s="73"/>
      <c r="P63" s="330"/>
      <c r="Q63" s="330"/>
    </row>
    <row r="64" spans="1:18" s="56" customFormat="1" ht="27.75" customHeight="1" x14ac:dyDescent="0.25">
      <c r="A64" s="327" t="s">
        <v>69</v>
      </c>
      <c r="B64" s="328"/>
      <c r="C64" s="328"/>
      <c r="D64" s="329"/>
      <c r="E64" s="327" t="s">
        <v>67</v>
      </c>
      <c r="F64" s="328"/>
      <c r="G64" s="328"/>
      <c r="H64" s="328"/>
      <c r="I64" s="328"/>
      <c r="J64" s="328"/>
      <c r="K64" s="328"/>
      <c r="L64" s="329"/>
      <c r="M64" s="291" t="s">
        <v>68</v>
      </c>
      <c r="N64" s="292"/>
      <c r="O64" s="73"/>
      <c r="P64" s="330"/>
      <c r="Q64" s="330"/>
    </row>
    <row r="65" spans="1:17" ht="32.25" customHeight="1" x14ac:dyDescent="0.25">
      <c r="A65" s="327" t="s">
        <v>70</v>
      </c>
      <c r="B65" s="328"/>
      <c r="C65" s="328"/>
      <c r="D65" s="329"/>
      <c r="E65" s="327" t="s">
        <v>67</v>
      </c>
      <c r="F65" s="328"/>
      <c r="G65" s="328"/>
      <c r="H65" s="328"/>
      <c r="I65" s="328"/>
      <c r="J65" s="328"/>
      <c r="K65" s="328"/>
      <c r="L65" s="329"/>
      <c r="M65" s="291" t="s">
        <v>68</v>
      </c>
      <c r="N65" s="292"/>
      <c r="O65" s="73"/>
      <c r="P65" s="330"/>
      <c r="Q65" s="330"/>
    </row>
    <row r="66" spans="1:17" ht="27.75" customHeight="1" x14ac:dyDescent="0.25">
      <c r="A66" s="327" t="s">
        <v>71</v>
      </c>
      <c r="B66" s="328"/>
      <c r="C66" s="328"/>
      <c r="D66" s="329"/>
      <c r="E66" s="327" t="s">
        <v>67</v>
      </c>
      <c r="F66" s="328"/>
      <c r="G66" s="328"/>
      <c r="H66" s="328"/>
      <c r="I66" s="328"/>
      <c r="J66" s="328"/>
      <c r="K66" s="328"/>
      <c r="L66" s="329"/>
      <c r="M66" s="291" t="s">
        <v>68</v>
      </c>
      <c r="N66" s="292"/>
      <c r="O66" s="73"/>
      <c r="P66" s="330"/>
      <c r="Q66" s="330"/>
    </row>
    <row r="67" spans="1:17" ht="27.75" customHeight="1" x14ac:dyDescent="0.25"/>
  </sheetData>
  <mergeCells count="105">
    <mergeCell ref="A66:D66"/>
    <mergeCell ref="E66:L66"/>
    <mergeCell ref="M66:N66"/>
    <mergeCell ref="P66:Q66"/>
    <mergeCell ref="A64:D64"/>
    <mergeCell ref="E64:L64"/>
    <mergeCell ref="M64:N64"/>
    <mergeCell ref="P64:Q64"/>
    <mergeCell ref="A65:D65"/>
    <mergeCell ref="E65:L65"/>
    <mergeCell ref="M65:N65"/>
    <mergeCell ref="P65:Q65"/>
    <mergeCell ref="A62:D62"/>
    <mergeCell ref="E62:L62"/>
    <mergeCell ref="M62:N62"/>
    <mergeCell ref="P62:Q62"/>
    <mergeCell ref="A63:D63"/>
    <mergeCell ref="E63:L63"/>
    <mergeCell ref="M63:N63"/>
    <mergeCell ref="P63:Q63"/>
    <mergeCell ref="A54:N54"/>
    <mergeCell ref="A55:N55"/>
    <mergeCell ref="A56:N56"/>
    <mergeCell ref="A57:Q57"/>
    <mergeCell ref="A61:D61"/>
    <mergeCell ref="E61:L61"/>
    <mergeCell ref="M61:N61"/>
    <mergeCell ref="P61:Q61"/>
    <mergeCell ref="A47:C47"/>
    <mergeCell ref="D47:G47"/>
    <mergeCell ref="A48:C48"/>
    <mergeCell ref="D48:G48"/>
    <mergeCell ref="A51:O51"/>
    <mergeCell ref="A53:N53"/>
    <mergeCell ref="A35:C35"/>
    <mergeCell ref="D35:E35"/>
    <mergeCell ref="F35:G35"/>
    <mergeCell ref="H35:J35"/>
    <mergeCell ref="K35:N35"/>
    <mergeCell ref="A46:C46"/>
    <mergeCell ref="D46:G46"/>
    <mergeCell ref="A33:C33"/>
    <mergeCell ref="D33:E33"/>
    <mergeCell ref="F33:G33"/>
    <mergeCell ref="H33:J33"/>
    <mergeCell ref="K33:N33"/>
    <mergeCell ref="A34:C34"/>
    <mergeCell ref="D34:E34"/>
    <mergeCell ref="F34:G34"/>
    <mergeCell ref="H34:J34"/>
    <mergeCell ref="K34:N34"/>
    <mergeCell ref="A32:N32"/>
    <mergeCell ref="P23:Q23"/>
    <mergeCell ref="B24:B26"/>
    <mergeCell ref="C24:C26"/>
    <mergeCell ref="D24:D26"/>
    <mergeCell ref="E24:E26"/>
    <mergeCell ref="F24:F26"/>
    <mergeCell ref="G24:G26"/>
    <mergeCell ref="H24:I24"/>
    <mergeCell ref="J24:J26"/>
    <mergeCell ref="K24:K26"/>
    <mergeCell ref="A23:A26"/>
    <mergeCell ref="B23:D23"/>
    <mergeCell ref="E23:F23"/>
    <mergeCell ref="G23:I23"/>
    <mergeCell ref="J23:L23"/>
    <mergeCell ref="M23:N23"/>
    <mergeCell ref="L24:L26"/>
    <mergeCell ref="M24:M26"/>
    <mergeCell ref="J13:L13"/>
    <mergeCell ref="M13:N13"/>
    <mergeCell ref="B14:B16"/>
    <mergeCell ref="C14:C16"/>
    <mergeCell ref="D14:D16"/>
    <mergeCell ref="E14:E16"/>
    <mergeCell ref="O24:O26"/>
    <mergeCell ref="P24:P26"/>
    <mergeCell ref="Q24:Q26"/>
    <mergeCell ref="H25:H26"/>
    <mergeCell ref="I25:I26"/>
    <mergeCell ref="A1:O1"/>
    <mergeCell ref="A4:K4"/>
    <mergeCell ref="L4:M9"/>
    <mergeCell ref="N4:N9"/>
    <mergeCell ref="A5:K5"/>
    <mergeCell ref="A6:K6"/>
    <mergeCell ref="A7:K7"/>
    <mergeCell ref="A8:K8"/>
    <mergeCell ref="N24:N26"/>
    <mergeCell ref="M14:M16"/>
    <mergeCell ref="N14:N16"/>
    <mergeCell ref="O14:O16"/>
    <mergeCell ref="H15:H16"/>
    <mergeCell ref="I15:I16"/>
    <mergeCell ref="F14:F16"/>
    <mergeCell ref="G14:G16"/>
    <mergeCell ref="H14:I14"/>
    <mergeCell ref="J14:J16"/>
    <mergeCell ref="K14:K16"/>
    <mergeCell ref="L14:L16"/>
    <mergeCell ref="A13:A16"/>
    <mergeCell ref="B13:D13"/>
    <mergeCell ref="E13:F13"/>
    <mergeCell ref="G13:I13"/>
  </mergeCells>
  <pageMargins left="0.59055118110236227" right="0.51181102362204722" top="0.78740157480314965" bottom="0.39370078740157483" header="0.19685039370078741" footer="0.19685039370078741"/>
  <pageSetup paperSize="9" scale="78" firstPageNumber="8" fitToHeight="2" orientation="landscape" useFirstPageNumber="1" r:id="rId1"/>
  <headerFooter alignWithMargins="0">
    <oddHeader>&amp;C&amp;"Times New Roman,обычный"&amp;10&amp;P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view="pageBreakPreview" zoomScale="80" zoomScaleNormal="90" zoomScaleSheetLayoutView="80" workbookViewId="0">
      <selection activeCell="X33" sqref="X33"/>
    </sheetView>
  </sheetViews>
  <sheetFormatPr defaultColWidth="10.7109375" defaultRowHeight="12" customHeight="1" x14ac:dyDescent="0.25"/>
  <cols>
    <col min="1" max="1" width="29" style="90" customWidth="1"/>
    <col min="2" max="2" width="11.42578125" style="90" customWidth="1"/>
    <col min="3" max="3" width="13.28515625" style="90" customWidth="1"/>
    <col min="4" max="4" width="11" style="90" customWidth="1"/>
    <col min="5" max="5" width="12.28515625" style="90" customWidth="1"/>
    <col min="6" max="6" width="12.85546875" style="90" customWidth="1"/>
    <col min="7" max="7" width="17.42578125" style="90" customWidth="1"/>
    <col min="8" max="8" width="11" style="90" customWidth="1"/>
    <col min="9" max="9" width="9.42578125" style="90" customWidth="1"/>
    <col min="10" max="14" width="10.7109375" style="90"/>
    <col min="15" max="15" width="8" style="90" customWidth="1"/>
    <col min="16" max="16" width="8.85546875" style="90" customWidth="1"/>
    <col min="17" max="17" width="8.5703125" style="90" customWidth="1"/>
    <col min="18" max="20" width="10.7109375" style="90" hidden="1" customWidth="1"/>
    <col min="21" max="16384" width="10.7109375" style="90"/>
  </cols>
  <sheetData>
    <row r="1" spans="1:17" ht="18.75" customHeight="1" x14ac:dyDescent="0.25">
      <c r="A1" s="295" t="s">
        <v>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</row>
    <row r="2" spans="1:17" ht="15" x14ac:dyDescent="0.25">
      <c r="G2" s="54" t="s">
        <v>2</v>
      </c>
      <c r="H2" s="55" t="s">
        <v>58</v>
      </c>
    </row>
    <row r="3" spans="1:17" ht="15" x14ac:dyDescent="0.25"/>
    <row r="4" spans="1:17" ht="29.25" customHeight="1" x14ac:dyDescent="0.25">
      <c r="A4" s="307" t="s">
        <v>4</v>
      </c>
      <c r="B4" s="307"/>
      <c r="C4" s="307"/>
      <c r="D4" s="307"/>
      <c r="E4" s="307"/>
      <c r="F4" s="307"/>
      <c r="G4" s="307"/>
      <c r="H4" s="307"/>
      <c r="I4" s="307"/>
      <c r="J4" s="307"/>
      <c r="K4" s="308"/>
      <c r="L4" s="284" t="s">
        <v>5</v>
      </c>
      <c r="M4" s="284"/>
      <c r="N4" s="304" t="s">
        <v>387</v>
      </c>
      <c r="O4" s="67"/>
      <c r="P4" s="65"/>
      <c r="Q4" s="67"/>
    </row>
    <row r="5" spans="1:17" ht="15" x14ac:dyDescent="0.25">
      <c r="A5" s="309" t="s">
        <v>340</v>
      </c>
      <c r="B5" s="309"/>
      <c r="C5" s="309"/>
      <c r="D5" s="309"/>
      <c r="E5" s="309"/>
      <c r="F5" s="309"/>
      <c r="G5" s="309"/>
      <c r="H5" s="309"/>
      <c r="I5" s="309"/>
      <c r="J5" s="309"/>
      <c r="K5" s="310"/>
      <c r="L5" s="284"/>
      <c r="M5" s="284"/>
      <c r="N5" s="305"/>
      <c r="O5" s="67"/>
      <c r="P5" s="65"/>
      <c r="Q5" s="67"/>
    </row>
    <row r="6" spans="1:17" ht="15" customHeight="1" x14ac:dyDescent="0.25">
      <c r="A6" s="277" t="s">
        <v>8</v>
      </c>
      <c r="B6" s="277"/>
      <c r="C6" s="277"/>
      <c r="D6" s="277"/>
      <c r="E6" s="277"/>
      <c r="F6" s="277"/>
      <c r="G6" s="277"/>
      <c r="H6" s="277"/>
      <c r="I6" s="277"/>
      <c r="J6" s="277"/>
      <c r="K6" s="278"/>
      <c r="L6" s="284"/>
      <c r="M6" s="284"/>
      <c r="N6" s="305"/>
      <c r="O6" s="67"/>
      <c r="P6" s="65"/>
      <c r="Q6" s="67"/>
    </row>
    <row r="7" spans="1:17" ht="29.25" customHeight="1" x14ac:dyDescent="0.25">
      <c r="A7" s="279" t="s">
        <v>9</v>
      </c>
      <c r="B7" s="279"/>
      <c r="C7" s="279"/>
      <c r="D7" s="279"/>
      <c r="E7" s="279"/>
      <c r="F7" s="279"/>
      <c r="G7" s="279"/>
      <c r="H7" s="279"/>
      <c r="I7" s="279"/>
      <c r="J7" s="279"/>
      <c r="K7" s="280"/>
      <c r="L7" s="284"/>
      <c r="M7" s="284"/>
      <c r="N7" s="305"/>
      <c r="O7" s="67"/>
      <c r="P7" s="65"/>
      <c r="Q7" s="67"/>
    </row>
    <row r="8" spans="1:17" ht="15" x14ac:dyDescent="0.25">
      <c r="A8" s="281" t="s">
        <v>94</v>
      </c>
      <c r="B8" s="281"/>
      <c r="C8" s="281"/>
      <c r="D8" s="281"/>
      <c r="E8" s="281"/>
      <c r="F8" s="281"/>
      <c r="G8" s="281"/>
      <c r="H8" s="281"/>
      <c r="I8" s="281"/>
      <c r="J8" s="281"/>
      <c r="K8" s="282"/>
      <c r="L8" s="284"/>
      <c r="M8" s="284"/>
      <c r="N8" s="305"/>
      <c r="O8" s="67"/>
      <c r="P8" s="65"/>
      <c r="Q8" s="67"/>
    </row>
    <row r="9" spans="1:17" ht="29.25" customHeight="1" x14ac:dyDescent="0.25">
      <c r="A9" s="56"/>
      <c r="B9" s="56"/>
      <c r="C9" s="56"/>
      <c r="D9" s="56"/>
      <c r="E9" s="56"/>
      <c r="F9" s="56"/>
      <c r="G9" s="56"/>
      <c r="H9" s="65"/>
      <c r="I9" s="65"/>
      <c r="J9" s="56"/>
      <c r="K9" s="56"/>
      <c r="L9" s="284"/>
      <c r="M9" s="284"/>
      <c r="N9" s="306"/>
      <c r="O9" s="67"/>
      <c r="P9" s="65"/>
      <c r="Q9" s="67"/>
    </row>
    <row r="10" spans="1:17" ht="16.5" customHeight="1" x14ac:dyDescent="0.25">
      <c r="A10" s="90" t="s">
        <v>10</v>
      </c>
      <c r="P10" s="66"/>
      <c r="Q10" s="66"/>
    </row>
    <row r="11" spans="1:17" ht="15" x14ac:dyDescent="0.25">
      <c r="A11" s="90" t="s">
        <v>11</v>
      </c>
      <c r="P11" s="66"/>
      <c r="Q11" s="66"/>
    </row>
    <row r="12" spans="1:17" ht="15" x14ac:dyDescent="0.25"/>
    <row r="13" spans="1:17" s="56" customFormat="1" ht="116.25" customHeight="1" x14ac:dyDescent="0.25">
      <c r="A13" s="298" t="s">
        <v>12</v>
      </c>
      <c r="B13" s="293" t="s">
        <v>13</v>
      </c>
      <c r="C13" s="296"/>
      <c r="D13" s="297"/>
      <c r="E13" s="293" t="s">
        <v>14</v>
      </c>
      <c r="F13" s="297"/>
      <c r="G13" s="293" t="s">
        <v>15</v>
      </c>
      <c r="H13" s="296"/>
      <c r="I13" s="297"/>
      <c r="J13" s="293" t="s">
        <v>16</v>
      </c>
      <c r="K13" s="296"/>
      <c r="L13" s="297"/>
      <c r="M13" s="302" t="s">
        <v>17</v>
      </c>
      <c r="N13" s="302"/>
      <c r="O13" s="111"/>
    </row>
    <row r="14" spans="1:17" s="56" customFormat="1" ht="13.5" customHeight="1" x14ac:dyDescent="0.25">
      <c r="A14" s="299"/>
      <c r="B14" s="288" t="s">
        <v>18</v>
      </c>
      <c r="C14" s="288" t="s">
        <v>18</v>
      </c>
      <c r="D14" s="288" t="s">
        <v>18</v>
      </c>
      <c r="E14" s="288" t="s">
        <v>18</v>
      </c>
      <c r="F14" s="288" t="s">
        <v>18</v>
      </c>
      <c r="G14" s="284" t="s">
        <v>19</v>
      </c>
      <c r="H14" s="293" t="s">
        <v>20</v>
      </c>
      <c r="I14" s="297"/>
      <c r="J14" s="285" t="s">
        <v>1395</v>
      </c>
      <c r="K14" s="285" t="s">
        <v>1394</v>
      </c>
      <c r="L14" s="285" t="s">
        <v>1393</v>
      </c>
      <c r="M14" s="301" t="s">
        <v>21</v>
      </c>
      <c r="N14" s="302" t="s">
        <v>22</v>
      </c>
      <c r="O14" s="303"/>
    </row>
    <row r="15" spans="1:17" s="56" customFormat="1" ht="9" customHeight="1" x14ac:dyDescent="0.25">
      <c r="A15" s="299"/>
      <c r="B15" s="289"/>
      <c r="C15" s="289"/>
      <c r="D15" s="289"/>
      <c r="E15" s="289"/>
      <c r="F15" s="289"/>
      <c r="G15" s="284"/>
      <c r="H15" s="288" t="s">
        <v>23</v>
      </c>
      <c r="I15" s="284" t="s">
        <v>24</v>
      </c>
      <c r="J15" s="286"/>
      <c r="K15" s="286" t="s">
        <v>25</v>
      </c>
      <c r="L15" s="286"/>
      <c r="M15" s="301"/>
      <c r="N15" s="302"/>
      <c r="O15" s="303"/>
    </row>
    <row r="16" spans="1:17" s="56" customFormat="1" ht="60" customHeight="1" x14ac:dyDescent="0.25">
      <c r="A16" s="300"/>
      <c r="B16" s="290"/>
      <c r="C16" s="290"/>
      <c r="D16" s="290"/>
      <c r="E16" s="290"/>
      <c r="F16" s="290"/>
      <c r="G16" s="284"/>
      <c r="H16" s="290"/>
      <c r="I16" s="284"/>
      <c r="J16" s="287"/>
      <c r="K16" s="287"/>
      <c r="L16" s="287"/>
      <c r="M16" s="301"/>
      <c r="N16" s="302"/>
      <c r="O16" s="303"/>
    </row>
    <row r="17" spans="1:20" s="58" customFormat="1" ht="15" x14ac:dyDescent="0.25">
      <c r="A17" s="155">
        <v>1</v>
      </c>
      <c r="B17" s="85">
        <v>2</v>
      </c>
      <c r="C17" s="85">
        <v>3</v>
      </c>
      <c r="D17" s="85">
        <v>4</v>
      </c>
      <c r="E17" s="85">
        <v>5</v>
      </c>
      <c r="F17" s="85">
        <v>6</v>
      </c>
      <c r="G17" s="85">
        <v>7</v>
      </c>
      <c r="H17" s="85">
        <v>8</v>
      </c>
      <c r="I17" s="85">
        <v>9</v>
      </c>
      <c r="J17" s="85">
        <v>10</v>
      </c>
      <c r="K17" s="88">
        <v>11</v>
      </c>
      <c r="L17" s="88">
        <v>12</v>
      </c>
      <c r="M17" s="88">
        <v>13</v>
      </c>
      <c r="N17" s="85">
        <v>14</v>
      </c>
      <c r="O17" s="84"/>
    </row>
    <row r="18" spans="1:20" s="56" customFormat="1" ht="15" x14ac:dyDescent="0.25">
      <c r="A18" s="112"/>
      <c r="B18" s="112"/>
      <c r="C18" s="85"/>
      <c r="D18" s="85"/>
      <c r="E18" s="85"/>
      <c r="F18" s="91"/>
      <c r="G18" s="113"/>
      <c r="H18" s="113"/>
      <c r="I18" s="114"/>
      <c r="J18" s="114"/>
      <c r="K18" s="87"/>
      <c r="L18" s="92"/>
      <c r="M18" s="88"/>
      <c r="N18" s="85"/>
      <c r="O18" s="84"/>
    </row>
    <row r="19" spans="1:20" s="56" customFormat="1" ht="15" x14ac:dyDescent="0.25">
      <c r="A19" s="112"/>
      <c r="B19" s="112"/>
      <c r="C19" s="85"/>
      <c r="D19" s="85"/>
      <c r="E19" s="85"/>
      <c r="F19" s="85"/>
      <c r="G19" s="113"/>
      <c r="H19" s="113"/>
      <c r="I19" s="114"/>
      <c r="J19" s="114"/>
      <c r="K19" s="91"/>
      <c r="L19" s="115"/>
      <c r="M19" s="85"/>
      <c r="N19" s="85"/>
      <c r="O19" s="84"/>
    </row>
    <row r="20" spans="1:20" ht="15" x14ac:dyDescent="0.25"/>
    <row r="21" spans="1:20" ht="16.5" customHeight="1" x14ac:dyDescent="0.25">
      <c r="A21" s="90" t="s">
        <v>26</v>
      </c>
    </row>
    <row r="22" spans="1:20" ht="6" customHeight="1" x14ac:dyDescent="0.25"/>
    <row r="23" spans="1:20" s="56" customFormat="1" ht="119.25" customHeight="1" x14ac:dyDescent="0.25">
      <c r="A23" s="284" t="s">
        <v>12</v>
      </c>
      <c r="B23" s="284" t="s">
        <v>27</v>
      </c>
      <c r="C23" s="284"/>
      <c r="D23" s="284"/>
      <c r="E23" s="284" t="s">
        <v>14</v>
      </c>
      <c r="F23" s="284"/>
      <c r="G23" s="284" t="s">
        <v>28</v>
      </c>
      <c r="H23" s="284"/>
      <c r="I23" s="284"/>
      <c r="J23" s="284" t="s">
        <v>29</v>
      </c>
      <c r="K23" s="284"/>
      <c r="L23" s="284"/>
      <c r="M23" s="302" t="s">
        <v>30</v>
      </c>
      <c r="N23" s="302"/>
      <c r="O23" s="65"/>
      <c r="P23" s="303"/>
      <c r="Q23" s="303"/>
    </row>
    <row r="24" spans="1:20" s="56" customFormat="1" ht="27" customHeight="1" x14ac:dyDescent="0.25">
      <c r="A24" s="284"/>
      <c r="B24" s="284" t="s">
        <v>31</v>
      </c>
      <c r="C24" s="284" t="s">
        <v>32</v>
      </c>
      <c r="D24" s="284" t="s">
        <v>33</v>
      </c>
      <c r="E24" s="284" t="s">
        <v>1375</v>
      </c>
      <c r="F24" s="284" t="s">
        <v>35</v>
      </c>
      <c r="G24" s="284" t="s">
        <v>19</v>
      </c>
      <c r="H24" s="284" t="s">
        <v>20</v>
      </c>
      <c r="I24" s="284"/>
      <c r="J24" s="331" t="s">
        <v>1395</v>
      </c>
      <c r="K24" s="331" t="s">
        <v>1394</v>
      </c>
      <c r="L24" s="331" t="s">
        <v>1393</v>
      </c>
      <c r="M24" s="301" t="s">
        <v>21</v>
      </c>
      <c r="N24" s="302" t="s">
        <v>22</v>
      </c>
      <c r="O24" s="312"/>
      <c r="P24" s="311"/>
      <c r="Q24" s="303"/>
    </row>
    <row r="25" spans="1:20" s="56" customFormat="1" ht="27" customHeight="1" x14ac:dyDescent="0.25">
      <c r="A25" s="284"/>
      <c r="B25" s="284"/>
      <c r="C25" s="284"/>
      <c r="D25" s="284"/>
      <c r="E25" s="284"/>
      <c r="F25" s="284"/>
      <c r="G25" s="284"/>
      <c r="H25" s="284" t="s">
        <v>36</v>
      </c>
      <c r="I25" s="284" t="s">
        <v>24</v>
      </c>
      <c r="J25" s="331"/>
      <c r="K25" s="331" t="s">
        <v>25</v>
      </c>
      <c r="L25" s="331"/>
      <c r="M25" s="301"/>
      <c r="N25" s="302"/>
      <c r="O25" s="312"/>
      <c r="P25" s="311"/>
      <c r="Q25" s="303"/>
    </row>
    <row r="26" spans="1:20" s="56" customFormat="1" ht="57" customHeight="1" x14ac:dyDescent="0.25">
      <c r="A26" s="284"/>
      <c r="B26" s="284"/>
      <c r="C26" s="284"/>
      <c r="D26" s="284"/>
      <c r="E26" s="284"/>
      <c r="F26" s="284"/>
      <c r="G26" s="284"/>
      <c r="H26" s="284"/>
      <c r="I26" s="284"/>
      <c r="J26" s="331"/>
      <c r="K26" s="331"/>
      <c r="L26" s="331"/>
      <c r="M26" s="301"/>
      <c r="N26" s="302"/>
      <c r="O26" s="312"/>
      <c r="P26" s="311"/>
      <c r="Q26" s="303"/>
    </row>
    <row r="27" spans="1:20" s="58" customFormat="1" ht="15" x14ac:dyDescent="0.25">
      <c r="A27" s="88">
        <v>1</v>
      </c>
      <c r="B27" s="88">
        <v>2</v>
      </c>
      <c r="C27" s="88">
        <v>3</v>
      </c>
      <c r="D27" s="88">
        <v>4</v>
      </c>
      <c r="E27" s="88">
        <v>5</v>
      </c>
      <c r="F27" s="88">
        <v>6</v>
      </c>
      <c r="G27" s="88">
        <v>7</v>
      </c>
      <c r="H27" s="88">
        <v>8</v>
      </c>
      <c r="I27" s="88">
        <v>9</v>
      </c>
      <c r="J27" s="88">
        <v>10</v>
      </c>
      <c r="K27" s="88">
        <v>11</v>
      </c>
      <c r="L27" s="88">
        <v>12</v>
      </c>
      <c r="M27" s="88">
        <v>13</v>
      </c>
      <c r="N27" s="88">
        <v>14</v>
      </c>
      <c r="O27" s="86"/>
      <c r="P27" s="86"/>
      <c r="Q27" s="86"/>
    </row>
    <row r="28" spans="1:20" s="58" customFormat="1" ht="30" x14ac:dyDescent="0.25">
      <c r="A28" s="106" t="s">
        <v>386</v>
      </c>
      <c r="B28" s="122"/>
      <c r="C28" s="122"/>
      <c r="D28" s="85"/>
      <c r="E28" s="104" t="s">
        <v>98</v>
      </c>
      <c r="F28" s="85"/>
      <c r="G28" s="122" t="s">
        <v>129</v>
      </c>
      <c r="H28" s="122" t="s">
        <v>128</v>
      </c>
      <c r="I28" s="123" t="s">
        <v>1311</v>
      </c>
      <c r="J28" s="104">
        <f>80-10</f>
        <v>70</v>
      </c>
      <c r="K28" s="104">
        <f t="shared" ref="K28:L28" si="0">80-10</f>
        <v>70</v>
      </c>
      <c r="L28" s="104">
        <f t="shared" si="0"/>
        <v>70</v>
      </c>
      <c r="M28" s="124">
        <f>ROUND(N28/J28*100,1)</f>
        <v>4.3</v>
      </c>
      <c r="N28" s="85">
        <f>ROUNDDOWN(J28*0.05,0)</f>
        <v>3</v>
      </c>
      <c r="O28" s="86"/>
      <c r="P28" s="117"/>
      <c r="Q28" s="86"/>
    </row>
    <row r="29" spans="1:20" ht="24.75" customHeight="1" x14ac:dyDescent="0.25">
      <c r="J29" s="58"/>
      <c r="K29" s="58"/>
      <c r="L29" s="58"/>
      <c r="M29" s="58"/>
      <c r="N29" s="58"/>
      <c r="O29" s="58"/>
      <c r="P29" s="58"/>
      <c r="Q29" s="58"/>
      <c r="R29" s="57" t="e">
        <f>SUM(#REF!)</f>
        <v>#REF!</v>
      </c>
      <c r="S29" s="57" t="e">
        <f>SUM(#REF!)</f>
        <v>#REF!</v>
      </c>
      <c r="T29" s="57" t="e">
        <f>SUM(#REF!)</f>
        <v>#REF!</v>
      </c>
    </row>
    <row r="30" spans="1:20" ht="21" customHeight="1" x14ac:dyDescent="0.25">
      <c r="A30" s="90" t="s">
        <v>51</v>
      </c>
      <c r="R30" s="57" t="e">
        <f>R29+#REF!</f>
        <v>#REF!</v>
      </c>
      <c r="S30" s="57" t="e">
        <f>S29+#REF!</f>
        <v>#REF!</v>
      </c>
      <c r="T30" s="57" t="e">
        <f>T29+#REF!</f>
        <v>#REF!</v>
      </c>
    </row>
    <row r="31" spans="1:20" ht="14.25" customHeight="1" x14ac:dyDescent="0.25"/>
    <row r="32" spans="1:20" s="56" customFormat="1" ht="14.25" customHeight="1" x14ac:dyDescent="0.25">
      <c r="A32" s="291" t="s">
        <v>52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2"/>
      <c r="O32" s="68"/>
      <c r="P32" s="90"/>
      <c r="Q32" s="90"/>
    </row>
    <row r="33" spans="1:17" s="58" customFormat="1" ht="13.5" customHeight="1" x14ac:dyDescent="0.25">
      <c r="A33" s="284" t="s">
        <v>53</v>
      </c>
      <c r="B33" s="284"/>
      <c r="C33" s="284"/>
      <c r="D33" s="284" t="s">
        <v>54</v>
      </c>
      <c r="E33" s="284"/>
      <c r="F33" s="284" t="s">
        <v>55</v>
      </c>
      <c r="G33" s="284"/>
      <c r="H33" s="284" t="s">
        <v>56</v>
      </c>
      <c r="I33" s="284"/>
      <c r="J33" s="284"/>
      <c r="K33" s="284" t="s">
        <v>36</v>
      </c>
      <c r="L33" s="284"/>
      <c r="M33" s="284"/>
      <c r="N33" s="293"/>
      <c r="O33" s="69"/>
      <c r="P33" s="56"/>
      <c r="Q33" s="56"/>
    </row>
    <row r="34" spans="1:17" s="56" customFormat="1" ht="15" x14ac:dyDescent="0.25">
      <c r="A34" s="294">
        <v>1</v>
      </c>
      <c r="B34" s="294"/>
      <c r="C34" s="294"/>
      <c r="D34" s="294">
        <v>2</v>
      </c>
      <c r="E34" s="294"/>
      <c r="F34" s="316" t="s">
        <v>57</v>
      </c>
      <c r="G34" s="316"/>
      <c r="H34" s="316" t="s">
        <v>58</v>
      </c>
      <c r="I34" s="316"/>
      <c r="J34" s="316"/>
      <c r="K34" s="294">
        <v>5</v>
      </c>
      <c r="L34" s="294"/>
      <c r="M34" s="294"/>
      <c r="N34" s="317"/>
      <c r="O34" s="70"/>
      <c r="P34" s="58"/>
      <c r="Q34" s="58"/>
    </row>
    <row r="35" spans="1:17" s="56" customFormat="1" ht="15" x14ac:dyDescent="0.25">
      <c r="A35" s="332"/>
      <c r="B35" s="332"/>
      <c r="C35" s="332"/>
      <c r="D35" s="332"/>
      <c r="E35" s="332"/>
      <c r="F35" s="302"/>
      <c r="G35" s="302"/>
      <c r="H35" s="302"/>
      <c r="I35" s="302"/>
      <c r="J35" s="302"/>
      <c r="K35" s="333"/>
      <c r="L35" s="333"/>
      <c r="M35" s="333"/>
      <c r="N35" s="334"/>
      <c r="O35" s="71"/>
    </row>
    <row r="36" spans="1:17" s="56" customFormat="1" ht="15" hidden="1" customHeight="1" x14ac:dyDescent="0.25">
      <c r="A36" s="89"/>
      <c r="B36" s="89"/>
      <c r="C36" s="89"/>
      <c r="D36" s="89"/>
      <c r="E36" s="89"/>
      <c r="F36" s="59"/>
      <c r="G36" s="59"/>
      <c r="H36" s="59"/>
      <c r="I36" s="59"/>
      <c r="J36" s="59"/>
      <c r="K36" s="89"/>
      <c r="L36" s="89"/>
      <c r="M36" s="89"/>
      <c r="N36" s="89"/>
      <c r="O36" s="89"/>
    </row>
    <row r="37" spans="1:17" s="56" customFormat="1" ht="15" hidden="1" customHeight="1" x14ac:dyDescent="0.25">
      <c r="A37" s="89"/>
      <c r="B37" s="89"/>
      <c r="C37" s="89"/>
      <c r="D37" s="89"/>
      <c r="E37" s="89"/>
      <c r="F37" s="59"/>
      <c r="G37" s="59"/>
      <c r="H37" s="59"/>
      <c r="I37" s="59"/>
      <c r="J37" s="59"/>
      <c r="K37" s="89"/>
      <c r="L37" s="89"/>
      <c r="M37" s="89"/>
      <c r="N37" s="89"/>
      <c r="O37" s="89"/>
    </row>
    <row r="38" spans="1:17" s="56" customFormat="1" ht="15" hidden="1" customHeight="1" x14ac:dyDescent="0.25">
      <c r="A38" s="89"/>
      <c r="B38" s="89"/>
      <c r="C38" s="89"/>
      <c r="D38" s="89"/>
      <c r="E38" s="89"/>
      <c r="F38" s="59"/>
      <c r="G38" s="59"/>
      <c r="H38" s="59"/>
      <c r="I38" s="59"/>
      <c r="J38" s="59"/>
      <c r="K38" s="89"/>
      <c r="L38" s="89"/>
      <c r="M38" s="89"/>
      <c r="N38" s="89"/>
      <c r="O38" s="89"/>
    </row>
    <row r="39" spans="1:17" s="56" customFormat="1" ht="15" hidden="1" customHeight="1" x14ac:dyDescent="0.25">
      <c r="A39" s="89"/>
      <c r="B39" s="89"/>
      <c r="C39" s="89"/>
      <c r="D39" s="89"/>
      <c r="E39" s="89"/>
      <c r="F39" s="59"/>
      <c r="G39" s="59"/>
      <c r="H39" s="59"/>
      <c r="I39" s="59"/>
      <c r="J39" s="59"/>
      <c r="K39" s="89"/>
      <c r="L39" s="89"/>
      <c r="M39" s="89"/>
      <c r="N39" s="89"/>
      <c r="O39" s="89"/>
    </row>
    <row r="40" spans="1:17" s="56" customFormat="1" ht="15" hidden="1" customHeight="1" x14ac:dyDescent="0.25">
      <c r="A40" s="89"/>
      <c r="B40" s="89"/>
      <c r="C40" s="89"/>
      <c r="D40" s="89"/>
      <c r="E40" s="89"/>
      <c r="F40" s="59"/>
      <c r="G40" s="59"/>
      <c r="H40" s="59"/>
      <c r="I40" s="59"/>
      <c r="J40" s="59"/>
      <c r="K40" s="89"/>
      <c r="L40" s="89"/>
      <c r="M40" s="89"/>
      <c r="N40" s="89"/>
      <c r="O40" s="89"/>
    </row>
    <row r="41" spans="1:17" s="56" customFormat="1" ht="15" hidden="1" customHeight="1" x14ac:dyDescent="0.25">
      <c r="A41" s="89"/>
      <c r="B41" s="89"/>
      <c r="C41" s="89"/>
      <c r="D41" s="89"/>
      <c r="E41" s="89"/>
      <c r="F41" s="59"/>
      <c r="G41" s="59"/>
      <c r="H41" s="59"/>
      <c r="I41" s="59"/>
      <c r="J41" s="59"/>
      <c r="K41" s="89"/>
      <c r="L41" s="89"/>
      <c r="M41" s="89"/>
      <c r="N41" s="89"/>
      <c r="O41" s="89"/>
    </row>
    <row r="42" spans="1:17" ht="15.75" hidden="1" customHeight="1" x14ac:dyDescent="0.25">
      <c r="A42" s="89"/>
      <c r="B42" s="89"/>
      <c r="C42" s="89"/>
      <c r="D42" s="89"/>
      <c r="E42" s="89"/>
      <c r="F42" s="59"/>
      <c r="G42" s="59"/>
      <c r="H42" s="59"/>
      <c r="I42" s="59"/>
      <c r="J42" s="59"/>
      <c r="K42" s="89"/>
      <c r="L42" s="89"/>
      <c r="M42" s="89"/>
      <c r="N42" s="89"/>
      <c r="O42" s="89"/>
      <c r="P42" s="56"/>
      <c r="Q42" s="56"/>
    </row>
    <row r="44" spans="1:17" ht="22.5" customHeight="1" x14ac:dyDescent="0.25">
      <c r="A44" s="90" t="s">
        <v>1270</v>
      </c>
    </row>
    <row r="45" spans="1:17" ht="12.75" customHeight="1" x14ac:dyDescent="0.25"/>
    <row r="46" spans="1:17" ht="15" x14ac:dyDescent="0.25">
      <c r="A46" s="283" t="s">
        <v>1271</v>
      </c>
      <c r="B46" s="283"/>
      <c r="C46" s="283"/>
      <c r="D46" s="283" t="s">
        <v>1272</v>
      </c>
      <c r="E46" s="283"/>
      <c r="F46" s="283"/>
      <c r="G46" s="283"/>
    </row>
    <row r="47" spans="1:17" ht="15" x14ac:dyDescent="0.25">
      <c r="A47" s="283">
        <v>1</v>
      </c>
      <c r="B47" s="283"/>
      <c r="C47" s="283"/>
      <c r="D47" s="283">
        <v>2</v>
      </c>
      <c r="E47" s="283"/>
      <c r="F47" s="283"/>
      <c r="G47" s="283"/>
    </row>
    <row r="48" spans="1:17" ht="15" x14ac:dyDescent="0.25">
      <c r="A48" s="283"/>
      <c r="B48" s="283"/>
      <c r="C48" s="283"/>
      <c r="D48" s="283"/>
      <c r="E48" s="283"/>
      <c r="F48" s="283"/>
      <c r="G48" s="283"/>
    </row>
    <row r="49" spans="1:18" ht="15" customHeight="1" x14ac:dyDescent="0.25"/>
    <row r="50" spans="1:18" ht="15" customHeight="1" x14ac:dyDescent="0.25">
      <c r="A50" s="90" t="s">
        <v>59</v>
      </c>
    </row>
    <row r="51" spans="1:18" ht="15" customHeight="1" x14ac:dyDescent="0.25">
      <c r="A51" s="313" t="s">
        <v>60</v>
      </c>
      <c r="B51" s="313"/>
      <c r="C51" s="313"/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</row>
    <row r="52" spans="1:18" ht="12.75" customHeight="1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8" ht="15" customHeight="1" x14ac:dyDescent="0.25">
      <c r="A53" s="336" t="s">
        <v>1308</v>
      </c>
      <c r="B53" s="336"/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119"/>
      <c r="P53" s="119"/>
      <c r="Q53" s="119"/>
      <c r="R53" s="119"/>
    </row>
    <row r="54" spans="1:18" ht="15" x14ac:dyDescent="0.25">
      <c r="A54" s="336" t="s">
        <v>1312</v>
      </c>
      <c r="B54" s="336"/>
      <c r="C54" s="336"/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120"/>
      <c r="P54" s="120"/>
      <c r="Q54" s="120"/>
    </row>
    <row r="55" spans="1:18" ht="17.25" customHeight="1" x14ac:dyDescent="0.25">
      <c r="A55" s="337"/>
      <c r="B55" s="337"/>
      <c r="C55" s="337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  <c r="O55" s="120"/>
      <c r="P55" s="120"/>
      <c r="Q55" s="120"/>
    </row>
    <row r="56" spans="1:18" ht="21" customHeight="1" x14ac:dyDescent="0.25">
      <c r="A56" s="337"/>
      <c r="B56" s="337"/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121"/>
      <c r="P56" s="121"/>
      <c r="Q56" s="121"/>
    </row>
    <row r="57" spans="1:18" ht="13.5" customHeight="1" x14ac:dyDescent="0.25">
      <c r="A57" s="335" t="s">
        <v>61</v>
      </c>
      <c r="B57" s="335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</row>
    <row r="58" spans="1:18" ht="15.75" customHeight="1" x14ac:dyDescent="0.25"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</row>
    <row r="59" spans="1:18" ht="15" customHeight="1" x14ac:dyDescent="0.25">
      <c r="A59" s="90" t="s">
        <v>62</v>
      </c>
    </row>
    <row r="60" spans="1:18" s="56" customFormat="1" ht="17.25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</row>
    <row r="61" spans="1:18" s="56" customFormat="1" ht="13.5" customHeight="1" x14ac:dyDescent="0.25">
      <c r="A61" s="321" t="s">
        <v>63</v>
      </c>
      <c r="B61" s="322"/>
      <c r="C61" s="322"/>
      <c r="D61" s="323"/>
      <c r="E61" s="321" t="s">
        <v>64</v>
      </c>
      <c r="F61" s="322"/>
      <c r="G61" s="322"/>
      <c r="H61" s="322"/>
      <c r="I61" s="322"/>
      <c r="J61" s="322"/>
      <c r="K61" s="322"/>
      <c r="L61" s="323"/>
      <c r="M61" s="318" t="s">
        <v>65</v>
      </c>
      <c r="N61" s="320"/>
      <c r="O61" s="72"/>
      <c r="P61" s="324"/>
      <c r="Q61" s="324"/>
    </row>
    <row r="62" spans="1:18" s="56" customFormat="1" ht="15" x14ac:dyDescent="0.25">
      <c r="A62" s="321">
        <v>1</v>
      </c>
      <c r="B62" s="322"/>
      <c r="C62" s="322"/>
      <c r="D62" s="323"/>
      <c r="E62" s="321">
        <v>2</v>
      </c>
      <c r="F62" s="322"/>
      <c r="G62" s="322"/>
      <c r="H62" s="322"/>
      <c r="I62" s="322"/>
      <c r="J62" s="322"/>
      <c r="K62" s="322"/>
      <c r="L62" s="323"/>
      <c r="M62" s="294">
        <v>3</v>
      </c>
      <c r="N62" s="317"/>
      <c r="O62" s="72"/>
      <c r="P62" s="325"/>
      <c r="Q62" s="325"/>
    </row>
    <row r="63" spans="1:18" s="56" customFormat="1" ht="33" customHeight="1" x14ac:dyDescent="0.25">
      <c r="A63" s="327" t="s">
        <v>66</v>
      </c>
      <c r="B63" s="328"/>
      <c r="C63" s="328"/>
      <c r="D63" s="329"/>
      <c r="E63" s="327" t="s">
        <v>67</v>
      </c>
      <c r="F63" s="328"/>
      <c r="G63" s="328"/>
      <c r="H63" s="328"/>
      <c r="I63" s="328"/>
      <c r="J63" s="328"/>
      <c r="K63" s="328"/>
      <c r="L63" s="329"/>
      <c r="M63" s="291" t="s">
        <v>68</v>
      </c>
      <c r="N63" s="292"/>
      <c r="O63" s="73"/>
      <c r="P63" s="330"/>
      <c r="Q63" s="330"/>
    </row>
    <row r="64" spans="1:18" s="56" customFormat="1" ht="27.75" customHeight="1" x14ac:dyDescent="0.25">
      <c r="A64" s="327" t="s">
        <v>69</v>
      </c>
      <c r="B64" s="328"/>
      <c r="C64" s="328"/>
      <c r="D64" s="329"/>
      <c r="E64" s="327" t="s">
        <v>67</v>
      </c>
      <c r="F64" s="328"/>
      <c r="G64" s="328"/>
      <c r="H64" s="328"/>
      <c r="I64" s="328"/>
      <c r="J64" s="328"/>
      <c r="K64" s="328"/>
      <c r="L64" s="329"/>
      <c r="M64" s="291" t="s">
        <v>68</v>
      </c>
      <c r="N64" s="292"/>
      <c r="O64" s="73"/>
      <c r="P64" s="330"/>
      <c r="Q64" s="330"/>
    </row>
    <row r="65" spans="1:17" ht="32.25" customHeight="1" x14ac:dyDescent="0.25">
      <c r="A65" s="327" t="s">
        <v>70</v>
      </c>
      <c r="B65" s="328"/>
      <c r="C65" s="328"/>
      <c r="D65" s="329"/>
      <c r="E65" s="327" t="s">
        <v>67</v>
      </c>
      <c r="F65" s="328"/>
      <c r="G65" s="328"/>
      <c r="H65" s="328"/>
      <c r="I65" s="328"/>
      <c r="J65" s="328"/>
      <c r="K65" s="328"/>
      <c r="L65" s="329"/>
      <c r="M65" s="291" t="s">
        <v>68</v>
      </c>
      <c r="N65" s="292"/>
      <c r="O65" s="73"/>
      <c r="P65" s="330"/>
      <c r="Q65" s="330"/>
    </row>
    <row r="66" spans="1:17" ht="27.75" customHeight="1" x14ac:dyDescent="0.25">
      <c r="A66" s="327" t="s">
        <v>71</v>
      </c>
      <c r="B66" s="328"/>
      <c r="C66" s="328"/>
      <c r="D66" s="329"/>
      <c r="E66" s="327" t="s">
        <v>67</v>
      </c>
      <c r="F66" s="328"/>
      <c r="G66" s="328"/>
      <c r="H66" s="328"/>
      <c r="I66" s="328"/>
      <c r="J66" s="328"/>
      <c r="K66" s="328"/>
      <c r="L66" s="329"/>
      <c r="M66" s="291" t="s">
        <v>68</v>
      </c>
      <c r="N66" s="292"/>
      <c r="O66" s="73"/>
      <c r="P66" s="330"/>
      <c r="Q66" s="330"/>
    </row>
    <row r="67" spans="1:17" ht="27.75" customHeight="1" x14ac:dyDescent="0.25"/>
  </sheetData>
  <mergeCells count="105">
    <mergeCell ref="A66:D66"/>
    <mergeCell ref="E66:L66"/>
    <mergeCell ref="M66:N66"/>
    <mergeCell ref="P66:Q66"/>
    <mergeCell ref="A64:D64"/>
    <mergeCell ref="E64:L64"/>
    <mergeCell ref="M64:N64"/>
    <mergeCell ref="P64:Q64"/>
    <mergeCell ref="A65:D65"/>
    <mergeCell ref="E65:L65"/>
    <mergeCell ref="M65:N65"/>
    <mergeCell ref="P65:Q65"/>
    <mergeCell ref="A62:D62"/>
    <mergeCell ref="E62:L62"/>
    <mergeCell ref="M62:N62"/>
    <mergeCell ref="P62:Q62"/>
    <mergeCell ref="A63:D63"/>
    <mergeCell ref="E63:L63"/>
    <mergeCell ref="M63:N63"/>
    <mergeCell ref="P63:Q63"/>
    <mergeCell ref="A54:N54"/>
    <mergeCell ref="A55:N55"/>
    <mergeCell ref="A56:N56"/>
    <mergeCell ref="A57:Q57"/>
    <mergeCell ref="A61:D61"/>
    <mergeCell ref="E61:L61"/>
    <mergeCell ref="M61:N61"/>
    <mergeCell ref="P61:Q61"/>
    <mergeCell ref="A47:C47"/>
    <mergeCell ref="D47:G47"/>
    <mergeCell ref="A48:C48"/>
    <mergeCell ref="D48:G48"/>
    <mergeCell ref="A51:O51"/>
    <mergeCell ref="A53:N53"/>
    <mergeCell ref="A35:C35"/>
    <mergeCell ref="D35:E35"/>
    <mergeCell ref="F35:G35"/>
    <mergeCell ref="H35:J35"/>
    <mergeCell ref="K35:N35"/>
    <mergeCell ref="A46:C46"/>
    <mergeCell ref="D46:G46"/>
    <mergeCell ref="A33:C33"/>
    <mergeCell ref="D33:E33"/>
    <mergeCell ref="F33:G33"/>
    <mergeCell ref="H33:J33"/>
    <mergeCell ref="K33:N33"/>
    <mergeCell ref="A34:C34"/>
    <mergeCell ref="D34:E34"/>
    <mergeCell ref="F34:G34"/>
    <mergeCell ref="H34:J34"/>
    <mergeCell ref="K34:N34"/>
    <mergeCell ref="A32:N32"/>
    <mergeCell ref="P23:Q23"/>
    <mergeCell ref="B24:B26"/>
    <mergeCell ref="C24:C26"/>
    <mergeCell ref="D24:D26"/>
    <mergeCell ref="E24:E26"/>
    <mergeCell ref="F24:F26"/>
    <mergeCell ref="G24:G26"/>
    <mergeCell ref="H24:I24"/>
    <mergeCell ref="J24:J26"/>
    <mergeCell ref="K24:K26"/>
    <mergeCell ref="A23:A26"/>
    <mergeCell ref="B23:D23"/>
    <mergeCell ref="E23:F23"/>
    <mergeCell ref="G23:I23"/>
    <mergeCell ref="J23:L23"/>
    <mergeCell ref="M23:N23"/>
    <mergeCell ref="L24:L26"/>
    <mergeCell ref="M24:M26"/>
    <mergeCell ref="J13:L13"/>
    <mergeCell ref="M13:N13"/>
    <mergeCell ref="B14:B16"/>
    <mergeCell ref="C14:C16"/>
    <mergeCell ref="D14:D16"/>
    <mergeCell ref="E14:E16"/>
    <mergeCell ref="O24:O26"/>
    <mergeCell ref="P24:P26"/>
    <mergeCell ref="Q24:Q26"/>
    <mergeCell ref="H25:H26"/>
    <mergeCell ref="I25:I26"/>
    <mergeCell ref="A1:O1"/>
    <mergeCell ref="A4:K4"/>
    <mergeCell ref="L4:M9"/>
    <mergeCell ref="N4:N9"/>
    <mergeCell ref="A5:K5"/>
    <mergeCell ref="A6:K6"/>
    <mergeCell ref="A7:K7"/>
    <mergeCell ref="A8:K8"/>
    <mergeCell ref="N24:N26"/>
    <mergeCell ref="M14:M16"/>
    <mergeCell ref="N14:N16"/>
    <mergeCell ref="O14:O16"/>
    <mergeCell ref="H15:H16"/>
    <mergeCell ref="I15:I16"/>
    <mergeCell ref="F14:F16"/>
    <mergeCell ref="G14:G16"/>
    <mergeCell ref="H14:I14"/>
    <mergeCell ref="J14:J16"/>
    <mergeCell ref="K14:K16"/>
    <mergeCell ref="L14:L16"/>
    <mergeCell ref="A13:A16"/>
    <mergeCell ref="B13:D13"/>
    <mergeCell ref="E13:F13"/>
    <mergeCell ref="G13:I13"/>
  </mergeCells>
  <pageMargins left="0.59055118110236227" right="0.51181102362204722" top="0.78740157480314965" bottom="0.39370078740157483" header="0.19685039370078741" footer="0.19685039370078741"/>
  <pageSetup paperSize="9" scale="74" firstPageNumber="10" fitToHeight="2" orientation="landscape" useFirstPageNumber="1" r:id="rId1"/>
  <headerFooter alignWithMargins="0">
    <oddHeader>&amp;C&amp;"Times New Roman,обычный"&amp;10&amp;P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7"/>
  <sheetViews>
    <sheetView view="pageBreakPreview" topLeftCell="B1" zoomScale="90" zoomScaleNormal="90" zoomScaleSheetLayoutView="90" workbookViewId="0">
      <selection activeCell="K28" sqref="K28:M28"/>
    </sheetView>
  </sheetViews>
  <sheetFormatPr defaultColWidth="10.7109375" defaultRowHeight="12" customHeight="1" x14ac:dyDescent="0.25"/>
  <cols>
    <col min="1" max="1" width="12" style="90" hidden="1" customWidth="1"/>
    <col min="2" max="2" width="18.7109375" style="90" customWidth="1"/>
    <col min="3" max="3" width="11.42578125" style="90" customWidth="1"/>
    <col min="4" max="4" width="13.28515625" style="90" customWidth="1"/>
    <col min="5" max="5" width="11" style="90" customWidth="1"/>
    <col min="6" max="6" width="12.28515625" style="90" customWidth="1"/>
    <col min="7" max="7" width="12.85546875" style="90" customWidth="1"/>
    <col min="8" max="9" width="11" style="90" customWidth="1"/>
    <col min="10" max="10" width="9.42578125" style="90" customWidth="1"/>
    <col min="11" max="15" width="10.7109375" style="90"/>
    <col min="16" max="16" width="8" style="90" customWidth="1"/>
    <col min="17" max="17" width="8.85546875" style="90" customWidth="1"/>
    <col min="18" max="18" width="8.5703125" style="90" customWidth="1"/>
    <col min="19" max="21" width="10.7109375" style="90" hidden="1" customWidth="1"/>
    <col min="22" max="16384" width="10.7109375" style="90"/>
  </cols>
  <sheetData>
    <row r="1" spans="2:18" ht="18.75" customHeight="1" x14ac:dyDescent="0.25">
      <c r="B1" s="295" t="s">
        <v>1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</row>
    <row r="2" spans="2:18" ht="15" x14ac:dyDescent="0.25">
      <c r="H2" s="54" t="s">
        <v>2</v>
      </c>
      <c r="I2" s="55" t="s">
        <v>1314</v>
      </c>
    </row>
    <row r="3" spans="2:18" ht="15" x14ac:dyDescent="0.25"/>
    <row r="4" spans="2:18" ht="29.25" customHeight="1" x14ac:dyDescent="0.25">
      <c r="B4" s="307" t="s">
        <v>4</v>
      </c>
      <c r="C4" s="307"/>
      <c r="D4" s="307"/>
      <c r="E4" s="307"/>
      <c r="F4" s="307"/>
      <c r="G4" s="307"/>
      <c r="H4" s="307"/>
      <c r="I4" s="307"/>
      <c r="J4" s="307"/>
      <c r="K4" s="307"/>
      <c r="L4" s="308"/>
      <c r="M4" s="284" t="s">
        <v>5</v>
      </c>
      <c r="N4" s="284"/>
      <c r="O4" s="304" t="s">
        <v>1216</v>
      </c>
      <c r="P4" s="67"/>
      <c r="Q4" s="65"/>
      <c r="R4" s="67"/>
    </row>
    <row r="5" spans="2:18" ht="15" x14ac:dyDescent="0.25">
      <c r="B5" s="309" t="s">
        <v>340</v>
      </c>
      <c r="C5" s="309"/>
      <c r="D5" s="309"/>
      <c r="E5" s="309"/>
      <c r="F5" s="309"/>
      <c r="G5" s="309"/>
      <c r="H5" s="309"/>
      <c r="I5" s="309"/>
      <c r="J5" s="309"/>
      <c r="K5" s="309"/>
      <c r="L5" s="310"/>
      <c r="M5" s="284"/>
      <c r="N5" s="284"/>
      <c r="O5" s="305"/>
      <c r="P5" s="67"/>
      <c r="Q5" s="65"/>
      <c r="R5" s="67"/>
    </row>
    <row r="6" spans="2:18" ht="15" customHeight="1" x14ac:dyDescent="0.25">
      <c r="B6" s="277" t="s">
        <v>8</v>
      </c>
      <c r="C6" s="277"/>
      <c r="D6" s="277"/>
      <c r="E6" s="277"/>
      <c r="F6" s="277"/>
      <c r="G6" s="277"/>
      <c r="H6" s="277"/>
      <c r="I6" s="277"/>
      <c r="J6" s="277"/>
      <c r="K6" s="277"/>
      <c r="L6" s="278"/>
      <c r="M6" s="284"/>
      <c r="N6" s="284"/>
      <c r="O6" s="305"/>
      <c r="P6" s="67"/>
      <c r="Q6" s="65"/>
      <c r="R6" s="67"/>
    </row>
    <row r="7" spans="2:18" ht="29.25" customHeight="1" x14ac:dyDescent="0.25">
      <c r="B7" s="279" t="s">
        <v>9</v>
      </c>
      <c r="C7" s="279"/>
      <c r="D7" s="279"/>
      <c r="E7" s="279"/>
      <c r="F7" s="279"/>
      <c r="G7" s="279"/>
      <c r="H7" s="279"/>
      <c r="I7" s="279"/>
      <c r="J7" s="279"/>
      <c r="K7" s="279"/>
      <c r="L7" s="280"/>
      <c r="M7" s="284"/>
      <c r="N7" s="284"/>
      <c r="O7" s="305"/>
      <c r="P7" s="67"/>
      <c r="Q7" s="65"/>
      <c r="R7" s="67"/>
    </row>
    <row r="8" spans="2:18" ht="15" x14ac:dyDescent="0.25">
      <c r="B8" s="281" t="s">
        <v>94</v>
      </c>
      <c r="C8" s="281"/>
      <c r="D8" s="281"/>
      <c r="E8" s="281"/>
      <c r="F8" s="281"/>
      <c r="G8" s="281"/>
      <c r="H8" s="281"/>
      <c r="I8" s="281"/>
      <c r="J8" s="281"/>
      <c r="K8" s="281"/>
      <c r="L8" s="282"/>
      <c r="M8" s="284"/>
      <c r="N8" s="284"/>
      <c r="O8" s="305"/>
      <c r="P8" s="67"/>
      <c r="Q8" s="65"/>
      <c r="R8" s="67"/>
    </row>
    <row r="9" spans="2:18" ht="29.25" customHeight="1" x14ac:dyDescent="0.25">
      <c r="B9" s="56"/>
      <c r="C9" s="56"/>
      <c r="D9" s="56"/>
      <c r="E9" s="56"/>
      <c r="F9" s="56"/>
      <c r="G9" s="56"/>
      <c r="H9" s="56"/>
      <c r="I9" s="65"/>
      <c r="J9" s="65"/>
      <c r="K9" s="56"/>
      <c r="L9" s="56"/>
      <c r="M9" s="284"/>
      <c r="N9" s="284"/>
      <c r="O9" s="306"/>
      <c r="P9" s="67"/>
      <c r="Q9" s="65"/>
      <c r="R9" s="67"/>
    </row>
    <row r="10" spans="2:18" ht="16.5" customHeight="1" x14ac:dyDescent="0.25">
      <c r="B10" s="90" t="s">
        <v>10</v>
      </c>
      <c r="Q10" s="66"/>
      <c r="R10" s="66"/>
    </row>
    <row r="11" spans="2:18" ht="15" x14ac:dyDescent="0.25">
      <c r="B11" s="90" t="s">
        <v>11</v>
      </c>
      <c r="Q11" s="66"/>
      <c r="R11" s="66"/>
    </row>
    <row r="12" spans="2:18" ht="15" x14ac:dyDescent="0.25"/>
    <row r="13" spans="2:18" s="56" customFormat="1" ht="100.5" customHeight="1" x14ac:dyDescent="0.25">
      <c r="B13" s="298" t="s">
        <v>12</v>
      </c>
      <c r="C13" s="293" t="s">
        <v>13</v>
      </c>
      <c r="D13" s="296"/>
      <c r="E13" s="297"/>
      <c r="F13" s="293" t="s">
        <v>14</v>
      </c>
      <c r="G13" s="297"/>
      <c r="H13" s="293" t="s">
        <v>15</v>
      </c>
      <c r="I13" s="296"/>
      <c r="J13" s="297"/>
      <c r="K13" s="293" t="s">
        <v>16</v>
      </c>
      <c r="L13" s="296"/>
      <c r="M13" s="297"/>
      <c r="N13" s="302" t="s">
        <v>17</v>
      </c>
      <c r="O13" s="302"/>
      <c r="P13" s="111"/>
    </row>
    <row r="14" spans="2:18" s="56" customFormat="1" ht="13.5" customHeight="1" x14ac:dyDescent="0.25">
      <c r="B14" s="299"/>
      <c r="C14" s="288" t="s">
        <v>18</v>
      </c>
      <c r="D14" s="288" t="s">
        <v>18</v>
      </c>
      <c r="E14" s="288" t="s">
        <v>18</v>
      </c>
      <c r="F14" s="288" t="s">
        <v>18</v>
      </c>
      <c r="G14" s="288" t="s">
        <v>18</v>
      </c>
      <c r="H14" s="284" t="s">
        <v>19</v>
      </c>
      <c r="I14" s="293" t="s">
        <v>20</v>
      </c>
      <c r="J14" s="297"/>
      <c r="K14" s="285" t="s">
        <v>1395</v>
      </c>
      <c r="L14" s="285" t="s">
        <v>1394</v>
      </c>
      <c r="M14" s="285" t="s">
        <v>1393</v>
      </c>
      <c r="N14" s="301" t="s">
        <v>21</v>
      </c>
      <c r="O14" s="302" t="s">
        <v>22</v>
      </c>
      <c r="P14" s="303"/>
    </row>
    <row r="15" spans="2:18" s="56" customFormat="1" ht="9" customHeight="1" x14ac:dyDescent="0.25">
      <c r="B15" s="299"/>
      <c r="C15" s="289"/>
      <c r="D15" s="289"/>
      <c r="E15" s="289"/>
      <c r="F15" s="289"/>
      <c r="G15" s="289"/>
      <c r="H15" s="284"/>
      <c r="I15" s="288" t="s">
        <v>23</v>
      </c>
      <c r="J15" s="284" t="s">
        <v>24</v>
      </c>
      <c r="K15" s="286"/>
      <c r="L15" s="286" t="s">
        <v>25</v>
      </c>
      <c r="M15" s="286"/>
      <c r="N15" s="301"/>
      <c r="O15" s="302"/>
      <c r="P15" s="303"/>
    </row>
    <row r="16" spans="2:18" s="56" customFormat="1" ht="60" customHeight="1" x14ac:dyDescent="0.25">
      <c r="B16" s="300"/>
      <c r="C16" s="290"/>
      <c r="D16" s="290"/>
      <c r="E16" s="290"/>
      <c r="F16" s="290"/>
      <c r="G16" s="290"/>
      <c r="H16" s="284"/>
      <c r="I16" s="290"/>
      <c r="J16" s="284"/>
      <c r="K16" s="287"/>
      <c r="L16" s="287"/>
      <c r="M16" s="287"/>
      <c r="N16" s="301"/>
      <c r="O16" s="302"/>
      <c r="P16" s="303"/>
    </row>
    <row r="17" spans="1:21" s="58" customFormat="1" ht="15" x14ac:dyDescent="0.25">
      <c r="B17" s="155">
        <v>1</v>
      </c>
      <c r="C17" s="85">
        <v>2</v>
      </c>
      <c r="D17" s="85">
        <v>3</v>
      </c>
      <c r="E17" s="85">
        <v>4</v>
      </c>
      <c r="F17" s="85">
        <v>5</v>
      </c>
      <c r="G17" s="85">
        <v>6</v>
      </c>
      <c r="H17" s="85">
        <v>7</v>
      </c>
      <c r="I17" s="85">
        <v>8</v>
      </c>
      <c r="J17" s="85">
        <v>9</v>
      </c>
      <c r="K17" s="85">
        <v>10</v>
      </c>
      <c r="L17" s="88">
        <v>11</v>
      </c>
      <c r="M17" s="88">
        <v>12</v>
      </c>
      <c r="N17" s="88">
        <v>13</v>
      </c>
      <c r="O17" s="85">
        <v>14</v>
      </c>
      <c r="P17" s="84"/>
    </row>
    <row r="18" spans="1:21" s="56" customFormat="1" ht="15" x14ac:dyDescent="0.25">
      <c r="B18" s="112"/>
      <c r="C18" s="112"/>
      <c r="D18" s="85"/>
      <c r="E18" s="85"/>
      <c r="F18" s="85"/>
      <c r="G18" s="91"/>
      <c r="H18" s="113"/>
      <c r="I18" s="113"/>
      <c r="J18" s="114"/>
      <c r="K18" s="114"/>
      <c r="L18" s="87"/>
      <c r="M18" s="92"/>
      <c r="N18" s="88"/>
      <c r="O18" s="85"/>
      <c r="P18" s="84"/>
    </row>
    <row r="19" spans="1:21" s="56" customFormat="1" ht="15" x14ac:dyDescent="0.25">
      <c r="B19" s="112"/>
      <c r="C19" s="112"/>
      <c r="D19" s="85"/>
      <c r="E19" s="85"/>
      <c r="F19" s="85"/>
      <c r="G19" s="85"/>
      <c r="H19" s="113"/>
      <c r="I19" s="113"/>
      <c r="J19" s="114"/>
      <c r="K19" s="114"/>
      <c r="L19" s="91"/>
      <c r="M19" s="115"/>
      <c r="N19" s="85"/>
      <c r="O19" s="85"/>
      <c r="P19" s="84"/>
    </row>
    <row r="20" spans="1:21" ht="15" x14ac:dyDescent="0.25"/>
    <row r="21" spans="1:21" ht="16.5" customHeight="1" x14ac:dyDescent="0.25">
      <c r="B21" s="90" t="s">
        <v>26</v>
      </c>
    </row>
    <row r="22" spans="1:21" ht="6" customHeight="1" x14ac:dyDescent="0.25"/>
    <row r="23" spans="1:21" s="56" customFormat="1" ht="110.25" customHeight="1" x14ac:dyDescent="0.25">
      <c r="B23" s="284" t="s">
        <v>12</v>
      </c>
      <c r="C23" s="284" t="s">
        <v>27</v>
      </c>
      <c r="D23" s="284"/>
      <c r="E23" s="284"/>
      <c r="F23" s="284" t="s">
        <v>14</v>
      </c>
      <c r="G23" s="284"/>
      <c r="H23" s="284" t="s">
        <v>28</v>
      </c>
      <c r="I23" s="284"/>
      <c r="J23" s="284"/>
      <c r="K23" s="284" t="s">
        <v>29</v>
      </c>
      <c r="L23" s="284"/>
      <c r="M23" s="284"/>
      <c r="N23" s="302" t="s">
        <v>30</v>
      </c>
      <c r="O23" s="302"/>
      <c r="P23" s="65"/>
      <c r="Q23" s="303"/>
      <c r="R23" s="303"/>
    </row>
    <row r="24" spans="1:21" s="56" customFormat="1" ht="27" customHeight="1" x14ac:dyDescent="0.25">
      <c r="B24" s="284"/>
      <c r="C24" s="284" t="s">
        <v>31</v>
      </c>
      <c r="D24" s="284" t="s">
        <v>32</v>
      </c>
      <c r="E24" s="284" t="s">
        <v>33</v>
      </c>
      <c r="F24" s="284" t="s">
        <v>1374</v>
      </c>
      <c r="G24" s="284" t="s">
        <v>35</v>
      </c>
      <c r="H24" s="284" t="s">
        <v>19</v>
      </c>
      <c r="I24" s="284" t="s">
        <v>20</v>
      </c>
      <c r="J24" s="284"/>
      <c r="K24" s="331" t="s">
        <v>1395</v>
      </c>
      <c r="L24" s="331" t="s">
        <v>1394</v>
      </c>
      <c r="M24" s="331" t="s">
        <v>1393</v>
      </c>
      <c r="N24" s="301" t="s">
        <v>21</v>
      </c>
      <c r="O24" s="302" t="s">
        <v>22</v>
      </c>
      <c r="P24" s="312"/>
      <c r="Q24" s="311"/>
      <c r="R24" s="303"/>
    </row>
    <row r="25" spans="1:21" s="56" customFormat="1" ht="27" customHeight="1" x14ac:dyDescent="0.25">
      <c r="B25" s="284"/>
      <c r="C25" s="284"/>
      <c r="D25" s="284"/>
      <c r="E25" s="284"/>
      <c r="F25" s="284"/>
      <c r="G25" s="284"/>
      <c r="H25" s="284"/>
      <c r="I25" s="284" t="s">
        <v>36</v>
      </c>
      <c r="J25" s="284" t="s">
        <v>24</v>
      </c>
      <c r="K25" s="331"/>
      <c r="L25" s="331" t="s">
        <v>25</v>
      </c>
      <c r="M25" s="331"/>
      <c r="N25" s="301"/>
      <c r="O25" s="302"/>
      <c r="P25" s="312"/>
      <c r="Q25" s="311"/>
      <c r="R25" s="303"/>
    </row>
    <row r="26" spans="1:21" s="56" customFormat="1" ht="57" customHeight="1" x14ac:dyDescent="0.25">
      <c r="B26" s="284"/>
      <c r="C26" s="284"/>
      <c r="D26" s="284"/>
      <c r="E26" s="284"/>
      <c r="F26" s="284"/>
      <c r="G26" s="284"/>
      <c r="H26" s="284"/>
      <c r="I26" s="284"/>
      <c r="J26" s="284"/>
      <c r="K26" s="331"/>
      <c r="L26" s="331"/>
      <c r="M26" s="331"/>
      <c r="N26" s="301"/>
      <c r="O26" s="302"/>
      <c r="P26" s="312"/>
      <c r="Q26" s="311"/>
      <c r="R26" s="303"/>
    </row>
    <row r="27" spans="1:21" s="58" customFormat="1" ht="15" x14ac:dyDescent="0.25">
      <c r="A27" s="58" t="str">
        <f>C27&amp;D27&amp;E27&amp;F27</f>
        <v>2345</v>
      </c>
      <c r="B27" s="88">
        <v>1</v>
      </c>
      <c r="C27" s="88">
        <v>2</v>
      </c>
      <c r="D27" s="88">
        <v>3</v>
      </c>
      <c r="E27" s="88">
        <v>4</v>
      </c>
      <c r="F27" s="88">
        <v>5</v>
      </c>
      <c r="G27" s="88">
        <v>6</v>
      </c>
      <c r="H27" s="88">
        <v>7</v>
      </c>
      <c r="I27" s="88">
        <v>8</v>
      </c>
      <c r="J27" s="88">
        <v>9</v>
      </c>
      <c r="K27" s="88">
        <v>10</v>
      </c>
      <c r="L27" s="88">
        <v>11</v>
      </c>
      <c r="M27" s="88">
        <v>12</v>
      </c>
      <c r="N27" s="88">
        <v>13</v>
      </c>
      <c r="O27" s="88">
        <v>14</v>
      </c>
      <c r="P27" s="86"/>
      <c r="Q27" s="86"/>
      <c r="R27" s="86"/>
    </row>
    <row r="28" spans="1:21" s="58" customFormat="1" ht="45" x14ac:dyDescent="0.25">
      <c r="A28" s="58" t="e">
        <f>C28&amp;D28&amp;F28&amp;#REF!</f>
        <v>#REF!</v>
      </c>
      <c r="B28" s="106" t="s">
        <v>1215</v>
      </c>
      <c r="C28" s="122"/>
      <c r="D28" s="122"/>
      <c r="E28" s="85"/>
      <c r="F28" s="104" t="s">
        <v>98</v>
      </c>
      <c r="G28" s="85"/>
      <c r="H28" s="122" t="s">
        <v>129</v>
      </c>
      <c r="I28" s="122" t="s">
        <v>128</v>
      </c>
      <c r="J28" s="123" t="s">
        <v>1311</v>
      </c>
      <c r="K28" s="104">
        <f>90-27</f>
        <v>63</v>
      </c>
      <c r="L28" s="104">
        <f t="shared" ref="L28:M28" si="0">90-27</f>
        <v>63</v>
      </c>
      <c r="M28" s="104">
        <f t="shared" si="0"/>
        <v>63</v>
      </c>
      <c r="N28" s="124">
        <f>ROUND(O28/K28*100,1)</f>
        <v>4.8</v>
      </c>
      <c r="O28" s="85">
        <f>ROUNDDOWN(K28*0.05,0)</f>
        <v>3</v>
      </c>
      <c r="P28" s="86"/>
      <c r="Q28" s="117"/>
      <c r="R28" s="86"/>
    </row>
    <row r="29" spans="1:21" ht="24.75" customHeight="1" x14ac:dyDescent="0.25">
      <c r="K29" s="58"/>
      <c r="L29" s="58"/>
      <c r="M29" s="58"/>
      <c r="N29" s="58"/>
      <c r="O29" s="58"/>
      <c r="P29" s="58"/>
      <c r="Q29" s="58"/>
      <c r="R29" s="58"/>
      <c r="S29" s="57" t="e">
        <f>SUM(#REF!)</f>
        <v>#REF!</v>
      </c>
      <c r="T29" s="57" t="e">
        <f>SUM(#REF!)</f>
        <v>#REF!</v>
      </c>
      <c r="U29" s="57" t="e">
        <f>SUM(#REF!)</f>
        <v>#REF!</v>
      </c>
    </row>
    <row r="30" spans="1:21" ht="21" customHeight="1" x14ac:dyDescent="0.25">
      <c r="B30" s="90" t="s">
        <v>51</v>
      </c>
      <c r="S30" s="57" t="e">
        <f>S29+#REF!</f>
        <v>#REF!</v>
      </c>
      <c r="T30" s="57" t="e">
        <f>T29+#REF!</f>
        <v>#REF!</v>
      </c>
      <c r="U30" s="57" t="e">
        <f>U29+#REF!</f>
        <v>#REF!</v>
      </c>
    </row>
    <row r="31" spans="1:21" ht="14.25" customHeight="1" x14ac:dyDescent="0.25"/>
    <row r="32" spans="1:21" s="56" customFormat="1" ht="14.25" customHeight="1" x14ac:dyDescent="0.25">
      <c r="B32" s="291" t="s">
        <v>52</v>
      </c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2"/>
      <c r="P32" s="68"/>
      <c r="Q32" s="90"/>
      <c r="R32" s="90"/>
    </row>
    <row r="33" spans="2:18" s="58" customFormat="1" ht="13.5" customHeight="1" x14ac:dyDescent="0.25">
      <c r="B33" s="284" t="s">
        <v>53</v>
      </c>
      <c r="C33" s="284"/>
      <c r="D33" s="284"/>
      <c r="E33" s="284" t="s">
        <v>54</v>
      </c>
      <c r="F33" s="284"/>
      <c r="G33" s="284" t="s">
        <v>55</v>
      </c>
      <c r="H33" s="284"/>
      <c r="I33" s="284" t="s">
        <v>56</v>
      </c>
      <c r="J33" s="284"/>
      <c r="K33" s="284"/>
      <c r="L33" s="284" t="s">
        <v>36</v>
      </c>
      <c r="M33" s="284"/>
      <c r="N33" s="284"/>
      <c r="O33" s="293"/>
      <c r="P33" s="69"/>
      <c r="Q33" s="56"/>
      <c r="R33" s="56"/>
    </row>
    <row r="34" spans="2:18" s="56" customFormat="1" ht="15" x14ac:dyDescent="0.25">
      <c r="B34" s="294">
        <v>1</v>
      </c>
      <c r="C34" s="294"/>
      <c r="D34" s="294"/>
      <c r="E34" s="294">
        <v>2</v>
      </c>
      <c r="F34" s="294"/>
      <c r="G34" s="316" t="s">
        <v>57</v>
      </c>
      <c r="H34" s="316"/>
      <c r="I34" s="316" t="s">
        <v>58</v>
      </c>
      <c r="J34" s="316"/>
      <c r="K34" s="316"/>
      <c r="L34" s="294">
        <v>5</v>
      </c>
      <c r="M34" s="294"/>
      <c r="N34" s="294"/>
      <c r="O34" s="317"/>
      <c r="P34" s="70"/>
      <c r="Q34" s="58"/>
      <c r="R34" s="58"/>
    </row>
    <row r="35" spans="2:18" s="56" customFormat="1" ht="15" x14ac:dyDescent="0.25">
      <c r="B35" s="332"/>
      <c r="C35" s="332"/>
      <c r="D35" s="332"/>
      <c r="E35" s="332"/>
      <c r="F35" s="332"/>
      <c r="G35" s="302"/>
      <c r="H35" s="302"/>
      <c r="I35" s="302"/>
      <c r="J35" s="302"/>
      <c r="K35" s="302"/>
      <c r="L35" s="333"/>
      <c r="M35" s="333"/>
      <c r="N35" s="333"/>
      <c r="O35" s="334"/>
      <c r="P35" s="71"/>
    </row>
    <row r="36" spans="2:18" s="56" customFormat="1" ht="15" hidden="1" customHeight="1" x14ac:dyDescent="0.25">
      <c r="B36" s="89"/>
      <c r="C36" s="89"/>
      <c r="D36" s="89"/>
      <c r="E36" s="89"/>
      <c r="F36" s="89"/>
      <c r="G36" s="59"/>
      <c r="H36" s="59"/>
      <c r="I36" s="59"/>
      <c r="J36" s="59"/>
      <c r="K36" s="59"/>
      <c r="L36" s="89"/>
      <c r="M36" s="89"/>
      <c r="N36" s="89"/>
      <c r="O36" s="89"/>
      <c r="P36" s="89"/>
    </row>
    <row r="37" spans="2:18" s="56" customFormat="1" ht="15" hidden="1" customHeight="1" x14ac:dyDescent="0.25">
      <c r="B37" s="89"/>
      <c r="C37" s="89"/>
      <c r="D37" s="89"/>
      <c r="E37" s="89"/>
      <c r="F37" s="89"/>
      <c r="G37" s="59"/>
      <c r="H37" s="59"/>
      <c r="I37" s="59"/>
      <c r="J37" s="59"/>
      <c r="K37" s="59"/>
      <c r="L37" s="89"/>
      <c r="M37" s="89"/>
      <c r="N37" s="89"/>
      <c r="O37" s="89"/>
      <c r="P37" s="89"/>
    </row>
    <row r="38" spans="2:18" s="56" customFormat="1" ht="15" hidden="1" customHeight="1" x14ac:dyDescent="0.25">
      <c r="B38" s="89"/>
      <c r="C38" s="89"/>
      <c r="D38" s="89"/>
      <c r="E38" s="89"/>
      <c r="F38" s="89"/>
      <c r="G38" s="59"/>
      <c r="H38" s="59"/>
      <c r="I38" s="59"/>
      <c r="J38" s="59"/>
      <c r="K38" s="59"/>
      <c r="L38" s="89"/>
      <c r="M38" s="89"/>
      <c r="N38" s="89"/>
      <c r="O38" s="89"/>
      <c r="P38" s="89"/>
    </row>
    <row r="39" spans="2:18" s="56" customFormat="1" ht="15" hidden="1" customHeight="1" x14ac:dyDescent="0.25">
      <c r="B39" s="89"/>
      <c r="C39" s="89"/>
      <c r="D39" s="89"/>
      <c r="E39" s="89"/>
      <c r="F39" s="89"/>
      <c r="G39" s="59"/>
      <c r="H39" s="59"/>
      <c r="I39" s="59"/>
      <c r="J39" s="59"/>
      <c r="K39" s="59"/>
      <c r="L39" s="89"/>
      <c r="M39" s="89"/>
      <c r="N39" s="89"/>
      <c r="O39" s="89"/>
      <c r="P39" s="89"/>
    </row>
    <row r="40" spans="2:18" s="56" customFormat="1" ht="15" hidden="1" customHeight="1" x14ac:dyDescent="0.25">
      <c r="B40" s="89"/>
      <c r="C40" s="89"/>
      <c r="D40" s="89"/>
      <c r="E40" s="89"/>
      <c r="F40" s="89"/>
      <c r="G40" s="59"/>
      <c r="H40" s="59"/>
      <c r="I40" s="59"/>
      <c r="J40" s="59"/>
      <c r="K40" s="59"/>
      <c r="L40" s="89"/>
      <c r="M40" s="89"/>
      <c r="N40" s="89"/>
      <c r="O40" s="89"/>
      <c r="P40" s="89"/>
    </row>
    <row r="41" spans="2:18" s="56" customFormat="1" ht="15" hidden="1" customHeight="1" x14ac:dyDescent="0.25">
      <c r="B41" s="89"/>
      <c r="C41" s="89"/>
      <c r="D41" s="89"/>
      <c r="E41" s="89"/>
      <c r="F41" s="89"/>
      <c r="G41" s="59"/>
      <c r="H41" s="59"/>
      <c r="I41" s="59"/>
      <c r="J41" s="59"/>
      <c r="K41" s="59"/>
      <c r="L41" s="89"/>
      <c r="M41" s="89"/>
      <c r="N41" s="89"/>
      <c r="O41" s="89"/>
      <c r="P41" s="89"/>
    </row>
    <row r="42" spans="2:18" ht="15.75" hidden="1" customHeight="1" x14ac:dyDescent="0.25">
      <c r="B42" s="89"/>
      <c r="C42" s="89"/>
      <c r="D42" s="89"/>
      <c r="E42" s="89"/>
      <c r="F42" s="89"/>
      <c r="G42" s="59"/>
      <c r="H42" s="59"/>
      <c r="I42" s="59"/>
      <c r="J42" s="59"/>
      <c r="K42" s="59"/>
      <c r="L42" s="89"/>
      <c r="M42" s="89"/>
      <c r="N42" s="89"/>
      <c r="O42" s="89"/>
      <c r="P42" s="89"/>
      <c r="Q42" s="56"/>
      <c r="R42" s="56"/>
    </row>
    <row r="44" spans="2:18" ht="22.5" customHeight="1" x14ac:dyDescent="0.25">
      <c r="B44" s="90" t="s">
        <v>1270</v>
      </c>
    </row>
    <row r="45" spans="2:18" ht="12.75" customHeight="1" x14ac:dyDescent="0.25"/>
    <row r="46" spans="2:18" ht="15" x14ac:dyDescent="0.25">
      <c r="B46" s="283" t="s">
        <v>1271</v>
      </c>
      <c r="C46" s="283"/>
      <c r="D46" s="283"/>
      <c r="E46" s="283" t="s">
        <v>1272</v>
      </c>
      <c r="F46" s="283"/>
      <c r="G46" s="283"/>
      <c r="H46" s="283"/>
    </row>
    <row r="47" spans="2:18" ht="15" x14ac:dyDescent="0.25">
      <c r="B47" s="283">
        <v>1</v>
      </c>
      <c r="C47" s="283"/>
      <c r="D47" s="283"/>
      <c r="E47" s="283">
        <v>2</v>
      </c>
      <c r="F47" s="283"/>
      <c r="G47" s="283"/>
      <c r="H47" s="283"/>
    </row>
    <row r="48" spans="2:18" ht="15" x14ac:dyDescent="0.25">
      <c r="B48" s="283"/>
      <c r="C48" s="283"/>
      <c r="D48" s="283"/>
      <c r="E48" s="283"/>
      <c r="F48" s="283"/>
      <c r="G48" s="283"/>
      <c r="H48" s="283"/>
    </row>
    <row r="49" spans="2:19" ht="15" customHeight="1" x14ac:dyDescent="0.25"/>
    <row r="50" spans="2:19" ht="15" customHeight="1" x14ac:dyDescent="0.25">
      <c r="B50" s="90" t="s">
        <v>59</v>
      </c>
    </row>
    <row r="51" spans="2:19" ht="15" customHeight="1" x14ac:dyDescent="0.25">
      <c r="B51" s="313" t="s">
        <v>60</v>
      </c>
      <c r="C51" s="313"/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</row>
    <row r="52" spans="2:19" ht="12.75" customHeight="1" x14ac:dyDescent="0.25"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</row>
    <row r="53" spans="2:19" ht="15" customHeight="1" x14ac:dyDescent="0.25">
      <c r="B53" s="336" t="s">
        <v>1308</v>
      </c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119"/>
      <c r="Q53" s="119"/>
      <c r="R53" s="119"/>
      <c r="S53" s="119"/>
    </row>
    <row r="54" spans="2:19" ht="15" x14ac:dyDescent="0.25">
      <c r="B54" s="336" t="s">
        <v>1312</v>
      </c>
      <c r="C54" s="336"/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120"/>
      <c r="Q54" s="120"/>
      <c r="R54" s="120"/>
    </row>
    <row r="55" spans="2:19" ht="17.25" customHeight="1" x14ac:dyDescent="0.25">
      <c r="B55" s="337"/>
      <c r="C55" s="337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  <c r="O55" s="337"/>
      <c r="P55" s="120"/>
      <c r="Q55" s="120"/>
      <c r="R55" s="120"/>
    </row>
    <row r="56" spans="2:19" ht="21" customHeight="1" x14ac:dyDescent="0.25">
      <c r="B56" s="337"/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121"/>
      <c r="Q56" s="121"/>
      <c r="R56" s="121"/>
    </row>
    <row r="57" spans="2:19" ht="13.5" customHeight="1" x14ac:dyDescent="0.25">
      <c r="B57" s="335" t="s">
        <v>61</v>
      </c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  <c r="R57" s="335"/>
    </row>
    <row r="58" spans="2:19" ht="15.75" customHeight="1" x14ac:dyDescent="0.25"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</row>
    <row r="59" spans="2:19" ht="15" customHeight="1" x14ac:dyDescent="0.25">
      <c r="B59" s="90" t="s">
        <v>62</v>
      </c>
    </row>
    <row r="60" spans="2:19" s="56" customFormat="1" ht="17.25" customHeight="1" x14ac:dyDescent="0.25"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</row>
    <row r="61" spans="2:19" s="56" customFormat="1" ht="13.5" customHeight="1" x14ac:dyDescent="0.25">
      <c r="B61" s="321" t="s">
        <v>63</v>
      </c>
      <c r="C61" s="322"/>
      <c r="D61" s="322"/>
      <c r="E61" s="323"/>
      <c r="F61" s="321" t="s">
        <v>64</v>
      </c>
      <c r="G61" s="322"/>
      <c r="H61" s="322"/>
      <c r="I61" s="322"/>
      <c r="J61" s="322"/>
      <c r="K61" s="322"/>
      <c r="L61" s="322"/>
      <c r="M61" s="323"/>
      <c r="N61" s="318" t="s">
        <v>65</v>
      </c>
      <c r="O61" s="320"/>
      <c r="P61" s="72"/>
      <c r="Q61" s="324"/>
      <c r="R61" s="324"/>
    </row>
    <row r="62" spans="2:19" s="56" customFormat="1" ht="15" x14ac:dyDescent="0.25">
      <c r="B62" s="321">
        <v>1</v>
      </c>
      <c r="C62" s="322"/>
      <c r="D62" s="322"/>
      <c r="E62" s="323"/>
      <c r="F62" s="321">
        <v>2</v>
      </c>
      <c r="G62" s="322"/>
      <c r="H62" s="322"/>
      <c r="I62" s="322"/>
      <c r="J62" s="322"/>
      <c r="K62" s="322"/>
      <c r="L62" s="322"/>
      <c r="M62" s="323"/>
      <c r="N62" s="294">
        <v>3</v>
      </c>
      <c r="O62" s="317"/>
      <c r="P62" s="72"/>
      <c r="Q62" s="325"/>
      <c r="R62" s="325"/>
    </row>
    <row r="63" spans="2:19" s="56" customFormat="1" ht="33" customHeight="1" x14ac:dyDescent="0.25">
      <c r="B63" s="327" t="s">
        <v>66</v>
      </c>
      <c r="C63" s="328"/>
      <c r="D63" s="328"/>
      <c r="E63" s="329"/>
      <c r="F63" s="327" t="s">
        <v>67</v>
      </c>
      <c r="G63" s="328"/>
      <c r="H63" s="328"/>
      <c r="I63" s="328"/>
      <c r="J63" s="328"/>
      <c r="K63" s="328"/>
      <c r="L63" s="328"/>
      <c r="M63" s="329"/>
      <c r="N63" s="291" t="s">
        <v>68</v>
      </c>
      <c r="O63" s="292"/>
      <c r="P63" s="73"/>
      <c r="Q63" s="330"/>
      <c r="R63" s="330"/>
    </row>
    <row r="64" spans="2:19" s="56" customFormat="1" ht="27.75" customHeight="1" x14ac:dyDescent="0.25">
      <c r="B64" s="327" t="s">
        <v>69</v>
      </c>
      <c r="C64" s="328"/>
      <c r="D64" s="328"/>
      <c r="E64" s="329"/>
      <c r="F64" s="327" t="s">
        <v>67</v>
      </c>
      <c r="G64" s="328"/>
      <c r="H64" s="328"/>
      <c r="I64" s="328"/>
      <c r="J64" s="328"/>
      <c r="K64" s="328"/>
      <c r="L64" s="328"/>
      <c r="M64" s="329"/>
      <c r="N64" s="291" t="s">
        <v>68</v>
      </c>
      <c r="O64" s="292"/>
      <c r="P64" s="73"/>
      <c r="Q64" s="330"/>
      <c r="R64" s="330"/>
    </row>
    <row r="65" spans="2:18" ht="32.25" customHeight="1" x14ac:dyDescent="0.25">
      <c r="B65" s="327" t="s">
        <v>70</v>
      </c>
      <c r="C65" s="328"/>
      <c r="D65" s="328"/>
      <c r="E65" s="329"/>
      <c r="F65" s="327" t="s">
        <v>67</v>
      </c>
      <c r="G65" s="328"/>
      <c r="H65" s="328"/>
      <c r="I65" s="328"/>
      <c r="J65" s="328"/>
      <c r="K65" s="328"/>
      <c r="L65" s="328"/>
      <c r="M65" s="329"/>
      <c r="N65" s="291" t="s">
        <v>68</v>
      </c>
      <c r="O65" s="292"/>
      <c r="P65" s="73"/>
      <c r="Q65" s="330"/>
      <c r="R65" s="330"/>
    </row>
    <row r="66" spans="2:18" ht="27.75" customHeight="1" x14ac:dyDescent="0.25">
      <c r="B66" s="327" t="s">
        <v>71</v>
      </c>
      <c r="C66" s="328"/>
      <c r="D66" s="328"/>
      <c r="E66" s="329"/>
      <c r="F66" s="327" t="s">
        <v>67</v>
      </c>
      <c r="G66" s="328"/>
      <c r="H66" s="328"/>
      <c r="I66" s="328"/>
      <c r="J66" s="328"/>
      <c r="K66" s="328"/>
      <c r="L66" s="328"/>
      <c r="M66" s="329"/>
      <c r="N66" s="291" t="s">
        <v>68</v>
      </c>
      <c r="O66" s="292"/>
      <c r="P66" s="73"/>
      <c r="Q66" s="330"/>
      <c r="R66" s="330"/>
    </row>
    <row r="67" spans="2:18" ht="27.75" customHeight="1" x14ac:dyDescent="0.25"/>
  </sheetData>
  <mergeCells count="105">
    <mergeCell ref="B66:E66"/>
    <mergeCell ref="F66:M66"/>
    <mergeCell ref="N66:O66"/>
    <mergeCell ref="Q66:R66"/>
    <mergeCell ref="B64:E64"/>
    <mergeCell ref="F64:M64"/>
    <mergeCell ref="N64:O64"/>
    <mergeCell ref="Q64:R64"/>
    <mergeCell ref="B65:E65"/>
    <mergeCell ref="F65:M65"/>
    <mergeCell ref="N65:O65"/>
    <mergeCell ref="Q65:R65"/>
    <mergeCell ref="B62:E62"/>
    <mergeCell ref="F62:M62"/>
    <mergeCell ref="N62:O62"/>
    <mergeCell ref="Q62:R62"/>
    <mergeCell ref="B63:E63"/>
    <mergeCell ref="F63:M63"/>
    <mergeCell ref="N63:O63"/>
    <mergeCell ref="Q63:R63"/>
    <mergeCell ref="B54:O54"/>
    <mergeCell ref="B55:O55"/>
    <mergeCell ref="B56:O56"/>
    <mergeCell ref="B57:R57"/>
    <mergeCell ref="B61:E61"/>
    <mergeCell ref="F61:M61"/>
    <mergeCell ref="N61:O61"/>
    <mergeCell ref="Q61:R61"/>
    <mergeCell ref="B47:D47"/>
    <mergeCell ref="E47:H47"/>
    <mergeCell ref="B48:D48"/>
    <mergeCell ref="E48:H48"/>
    <mergeCell ref="B51:P51"/>
    <mergeCell ref="B53:O53"/>
    <mergeCell ref="B35:D35"/>
    <mergeCell ref="E35:F35"/>
    <mergeCell ref="G35:H35"/>
    <mergeCell ref="I35:K35"/>
    <mergeCell ref="L35:O35"/>
    <mergeCell ref="B46:D46"/>
    <mergeCell ref="E46:H46"/>
    <mergeCell ref="B33:D33"/>
    <mergeCell ref="E33:F33"/>
    <mergeCell ref="G33:H33"/>
    <mergeCell ref="I33:K33"/>
    <mergeCell ref="L33:O33"/>
    <mergeCell ref="B34:D34"/>
    <mergeCell ref="E34:F34"/>
    <mergeCell ref="G34:H34"/>
    <mergeCell ref="I34:K34"/>
    <mergeCell ref="L34:O34"/>
    <mergeCell ref="B32:O32"/>
    <mergeCell ref="Q23:R23"/>
    <mergeCell ref="C24:C26"/>
    <mergeCell ref="D24:D26"/>
    <mergeCell ref="E24:E26"/>
    <mergeCell ref="F24:F26"/>
    <mergeCell ref="G24:G26"/>
    <mergeCell ref="H24:H26"/>
    <mergeCell ref="I24:J24"/>
    <mergeCell ref="K24:K26"/>
    <mergeCell ref="L24:L26"/>
    <mergeCell ref="B23:B26"/>
    <mergeCell ref="C23:E23"/>
    <mergeCell ref="F23:G23"/>
    <mergeCell ref="H23:J23"/>
    <mergeCell ref="K23:M23"/>
    <mergeCell ref="N23:O23"/>
    <mergeCell ref="M24:M26"/>
    <mergeCell ref="N24:N26"/>
    <mergeCell ref="K13:M13"/>
    <mergeCell ref="N13:O13"/>
    <mergeCell ref="C14:C16"/>
    <mergeCell ref="D14:D16"/>
    <mergeCell ref="E14:E16"/>
    <mergeCell ref="F14:F16"/>
    <mergeCell ref="P24:P26"/>
    <mergeCell ref="Q24:Q26"/>
    <mergeCell ref="R24:R26"/>
    <mergeCell ref="I25:I26"/>
    <mergeCell ref="J25:J26"/>
    <mergeCell ref="B1:P1"/>
    <mergeCell ref="B4:L4"/>
    <mergeCell ref="M4:N9"/>
    <mergeCell ref="O4:O9"/>
    <mergeCell ref="B5:L5"/>
    <mergeCell ref="B6:L6"/>
    <mergeCell ref="B7:L7"/>
    <mergeCell ref="B8:L8"/>
    <mergeCell ref="O24:O26"/>
    <mergeCell ref="N14:N16"/>
    <mergeCell ref="O14:O16"/>
    <mergeCell ref="P14:P16"/>
    <mergeCell ref="I15:I16"/>
    <mergeCell ref="J15:J16"/>
    <mergeCell ref="G14:G16"/>
    <mergeCell ref="H14:H16"/>
    <mergeCell ref="I14:J14"/>
    <mergeCell ref="K14:K16"/>
    <mergeCell ref="L14:L16"/>
    <mergeCell ref="M14:M16"/>
    <mergeCell ref="B13:B16"/>
    <mergeCell ref="C13:E13"/>
    <mergeCell ref="F13:G13"/>
    <mergeCell ref="H13:J13"/>
  </mergeCells>
  <pageMargins left="0.59055118110236227" right="0.51181102362204722" top="0.78740157480314965" bottom="0.39370078740157483" header="0.19685039370078741" footer="0.19685039370078741"/>
  <pageSetup paperSize="9" scale="79" firstPageNumber="12" fitToHeight="2" orientation="landscape" useFirstPageNumber="1" r:id="rId1"/>
  <headerFooter alignWithMargins="0">
    <oddHeader>&amp;C&amp;"Times New Roman,обычный"&amp;10&amp;P</oddHeader>
  </headerFooter>
  <rowBreaks count="2" manualBreakCount="2">
    <brk id="20" min="1" max="14" man="1"/>
    <brk id="55" min="1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view="pageBreakPreview" topLeftCell="C1" zoomScale="80" zoomScaleNormal="90" zoomScaleSheetLayoutView="80" workbookViewId="0">
      <selection activeCell="J28" sqref="J28"/>
    </sheetView>
  </sheetViews>
  <sheetFormatPr defaultColWidth="10.7109375" defaultRowHeight="12" customHeight="1" x14ac:dyDescent="0.25"/>
  <cols>
    <col min="1" max="1" width="8" style="159" hidden="1" customWidth="1"/>
    <col min="2" max="2" width="7.140625" style="159" hidden="1" customWidth="1"/>
    <col min="3" max="3" width="19.140625" style="159" customWidth="1"/>
    <col min="4" max="4" width="7.7109375" style="159" hidden="1" customWidth="1"/>
    <col min="5" max="5" width="11.42578125" style="159" customWidth="1"/>
    <col min="6" max="6" width="13.28515625" style="159" customWidth="1"/>
    <col min="7" max="7" width="11" style="159" customWidth="1"/>
    <col min="8" max="8" width="13.42578125" style="159" customWidth="1"/>
    <col min="9" max="9" width="12.85546875" style="159" customWidth="1"/>
    <col min="10" max="10" width="15.140625" style="159" customWidth="1"/>
    <col min="11" max="11" width="11" style="159" customWidth="1"/>
    <col min="12" max="12" width="9.42578125" style="159" customWidth="1"/>
    <col min="13" max="17" width="10.7109375" style="159"/>
    <col min="18" max="18" width="8" style="159" customWidth="1"/>
    <col min="19" max="19" width="8.85546875" style="159" customWidth="1"/>
    <col min="20" max="20" width="8.5703125" style="159" customWidth="1"/>
    <col min="21" max="23" width="10.7109375" style="159" hidden="1" customWidth="1"/>
    <col min="24" max="16384" width="10.7109375" style="159"/>
  </cols>
  <sheetData>
    <row r="1" spans="3:20" ht="18.75" customHeight="1" x14ac:dyDescent="0.25">
      <c r="C1" s="295" t="s">
        <v>1</v>
      </c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</row>
    <row r="2" spans="3:20" ht="15" x14ac:dyDescent="0.25">
      <c r="J2" s="54" t="s">
        <v>2</v>
      </c>
      <c r="K2" s="55" t="s">
        <v>1377</v>
      </c>
    </row>
    <row r="3" spans="3:20" ht="15" x14ac:dyDescent="0.25"/>
    <row r="4" spans="3:20" ht="29.25" customHeight="1" x14ac:dyDescent="0.25">
      <c r="C4" s="307" t="s">
        <v>4</v>
      </c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8"/>
      <c r="O4" s="338" t="s">
        <v>5</v>
      </c>
      <c r="P4" s="338"/>
      <c r="Q4" s="304" t="s">
        <v>1378</v>
      </c>
      <c r="R4" s="67"/>
      <c r="S4" s="65"/>
      <c r="T4" s="67"/>
    </row>
    <row r="5" spans="3:20" ht="15" x14ac:dyDescent="0.25">
      <c r="C5" s="309" t="s">
        <v>1379</v>
      </c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10"/>
      <c r="O5" s="338"/>
      <c r="P5" s="338"/>
      <c r="Q5" s="305"/>
      <c r="R5" s="67"/>
      <c r="S5" s="65"/>
      <c r="T5" s="67"/>
    </row>
    <row r="6" spans="3:20" ht="15" customHeight="1" x14ac:dyDescent="0.25">
      <c r="C6" s="277" t="s">
        <v>8</v>
      </c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8"/>
      <c r="O6" s="338"/>
      <c r="P6" s="338"/>
      <c r="Q6" s="305"/>
      <c r="R6" s="67"/>
      <c r="S6" s="65"/>
      <c r="T6" s="67"/>
    </row>
    <row r="7" spans="3:20" ht="29.25" customHeight="1" x14ac:dyDescent="0.25">
      <c r="C7" s="279" t="s">
        <v>9</v>
      </c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80"/>
      <c r="O7" s="338"/>
      <c r="P7" s="338"/>
      <c r="Q7" s="305"/>
      <c r="R7" s="67"/>
      <c r="S7" s="65"/>
      <c r="T7" s="67"/>
    </row>
    <row r="8" spans="3:20" ht="15" x14ac:dyDescent="0.25">
      <c r="C8" s="281" t="s">
        <v>94</v>
      </c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2"/>
      <c r="O8" s="338"/>
      <c r="P8" s="338"/>
      <c r="Q8" s="305"/>
      <c r="R8" s="67"/>
      <c r="S8" s="65"/>
      <c r="T8" s="67"/>
    </row>
    <row r="9" spans="3:20" ht="29.25" customHeight="1" x14ac:dyDescent="0.25">
      <c r="C9" s="56"/>
      <c r="D9" s="56"/>
      <c r="E9" s="56"/>
      <c r="F9" s="56"/>
      <c r="G9" s="56"/>
      <c r="H9" s="56"/>
      <c r="I9" s="56"/>
      <c r="J9" s="56"/>
      <c r="K9" s="65"/>
      <c r="L9" s="65"/>
      <c r="M9" s="56"/>
      <c r="N9" s="56"/>
      <c r="O9" s="338"/>
      <c r="P9" s="338"/>
      <c r="Q9" s="306"/>
      <c r="R9" s="67"/>
      <c r="S9" s="65"/>
      <c r="T9" s="67"/>
    </row>
    <row r="10" spans="3:20" ht="16.5" customHeight="1" x14ac:dyDescent="0.25">
      <c r="C10" s="159" t="s">
        <v>10</v>
      </c>
      <c r="S10" s="66"/>
      <c r="T10" s="66"/>
    </row>
    <row r="11" spans="3:20" ht="15" x14ac:dyDescent="0.25">
      <c r="C11" s="159" t="s">
        <v>11</v>
      </c>
      <c r="S11" s="66"/>
      <c r="T11" s="66"/>
    </row>
    <row r="12" spans="3:20" ht="15" x14ac:dyDescent="0.25"/>
    <row r="13" spans="3:20" s="56" customFormat="1" ht="116.25" customHeight="1" x14ac:dyDescent="0.25">
      <c r="C13" s="298" t="s">
        <v>12</v>
      </c>
      <c r="D13" s="344"/>
      <c r="E13" s="343" t="s">
        <v>13</v>
      </c>
      <c r="F13" s="296"/>
      <c r="G13" s="297"/>
      <c r="H13" s="343" t="s">
        <v>14</v>
      </c>
      <c r="I13" s="297"/>
      <c r="J13" s="343" t="s">
        <v>15</v>
      </c>
      <c r="K13" s="296"/>
      <c r="L13" s="297"/>
      <c r="M13" s="343" t="s">
        <v>16</v>
      </c>
      <c r="N13" s="296"/>
      <c r="O13" s="297"/>
      <c r="P13" s="339" t="s">
        <v>17</v>
      </c>
      <c r="Q13" s="339"/>
      <c r="R13" s="111"/>
    </row>
    <row r="14" spans="3:20" s="56" customFormat="1" ht="13.5" customHeight="1" x14ac:dyDescent="0.25">
      <c r="C14" s="299"/>
      <c r="D14" s="345"/>
      <c r="E14" s="288" t="s">
        <v>18</v>
      </c>
      <c r="F14" s="288" t="s">
        <v>18</v>
      </c>
      <c r="G14" s="288" t="s">
        <v>18</v>
      </c>
      <c r="H14" s="288" t="s">
        <v>18</v>
      </c>
      <c r="I14" s="288" t="s">
        <v>18</v>
      </c>
      <c r="J14" s="338" t="s">
        <v>19</v>
      </c>
      <c r="K14" s="343" t="s">
        <v>20</v>
      </c>
      <c r="L14" s="297"/>
      <c r="M14" s="285" t="s">
        <v>1395</v>
      </c>
      <c r="N14" s="285" t="s">
        <v>1394</v>
      </c>
      <c r="O14" s="285" t="s">
        <v>1393</v>
      </c>
      <c r="P14" s="340" t="s">
        <v>21</v>
      </c>
      <c r="Q14" s="339" t="s">
        <v>22</v>
      </c>
      <c r="R14" s="303"/>
    </row>
    <row r="15" spans="3:20" s="56" customFormat="1" ht="9" customHeight="1" x14ac:dyDescent="0.25">
      <c r="C15" s="299"/>
      <c r="D15" s="345"/>
      <c r="E15" s="289"/>
      <c r="F15" s="289"/>
      <c r="G15" s="289"/>
      <c r="H15" s="289"/>
      <c r="I15" s="289"/>
      <c r="J15" s="338"/>
      <c r="K15" s="288" t="s">
        <v>23</v>
      </c>
      <c r="L15" s="338" t="s">
        <v>24</v>
      </c>
      <c r="M15" s="286"/>
      <c r="N15" s="286" t="s">
        <v>25</v>
      </c>
      <c r="O15" s="286"/>
      <c r="P15" s="340"/>
      <c r="Q15" s="339"/>
      <c r="R15" s="303"/>
    </row>
    <row r="16" spans="3:20" s="56" customFormat="1" ht="60" customHeight="1" x14ac:dyDescent="0.25">
      <c r="C16" s="300"/>
      <c r="D16" s="346"/>
      <c r="E16" s="290"/>
      <c r="F16" s="290"/>
      <c r="G16" s="290"/>
      <c r="H16" s="290"/>
      <c r="I16" s="290"/>
      <c r="J16" s="338"/>
      <c r="K16" s="290"/>
      <c r="L16" s="338"/>
      <c r="M16" s="287"/>
      <c r="N16" s="287"/>
      <c r="O16" s="287"/>
      <c r="P16" s="340"/>
      <c r="Q16" s="339"/>
      <c r="R16" s="303"/>
    </row>
    <row r="17" spans="1:23" s="58" customFormat="1" ht="15" x14ac:dyDescent="0.25">
      <c r="C17" s="341">
        <v>1</v>
      </c>
      <c r="D17" s="342"/>
      <c r="E17" s="161">
        <v>2</v>
      </c>
      <c r="F17" s="161">
        <v>3</v>
      </c>
      <c r="G17" s="161">
        <v>4</v>
      </c>
      <c r="H17" s="161">
        <v>5</v>
      </c>
      <c r="I17" s="161">
        <v>6</v>
      </c>
      <c r="J17" s="161">
        <v>7</v>
      </c>
      <c r="K17" s="161">
        <v>8</v>
      </c>
      <c r="L17" s="161">
        <v>9</v>
      </c>
      <c r="M17" s="161">
        <v>10</v>
      </c>
      <c r="N17" s="162">
        <v>11</v>
      </c>
      <c r="O17" s="162">
        <v>12</v>
      </c>
      <c r="P17" s="162">
        <v>13</v>
      </c>
      <c r="Q17" s="161">
        <v>14</v>
      </c>
      <c r="R17" s="156"/>
    </row>
    <row r="18" spans="1:23" s="56" customFormat="1" ht="15" x14ac:dyDescent="0.25">
      <c r="C18" s="163"/>
      <c r="D18" s="163"/>
      <c r="E18" s="163"/>
      <c r="F18" s="161"/>
      <c r="G18" s="161"/>
      <c r="H18" s="161"/>
      <c r="I18" s="164"/>
      <c r="J18" s="165"/>
      <c r="K18" s="165"/>
      <c r="L18" s="166"/>
      <c r="M18" s="166"/>
      <c r="N18" s="167"/>
      <c r="O18" s="168"/>
      <c r="P18" s="162"/>
      <c r="Q18" s="161"/>
      <c r="R18" s="156"/>
    </row>
    <row r="19" spans="1:23" s="56" customFormat="1" ht="15" x14ac:dyDescent="0.25">
      <c r="C19" s="163"/>
      <c r="D19" s="163"/>
      <c r="E19" s="163"/>
      <c r="F19" s="161"/>
      <c r="G19" s="161"/>
      <c r="H19" s="161"/>
      <c r="I19" s="161"/>
      <c r="J19" s="165"/>
      <c r="K19" s="165"/>
      <c r="L19" s="166"/>
      <c r="M19" s="166"/>
      <c r="N19" s="164"/>
      <c r="O19" s="169"/>
      <c r="P19" s="161"/>
      <c r="Q19" s="161"/>
      <c r="R19" s="156"/>
    </row>
    <row r="20" spans="1:23" ht="15" x14ac:dyDescent="0.25"/>
    <row r="21" spans="1:23" ht="16.5" customHeight="1" x14ac:dyDescent="0.25">
      <c r="C21" s="159" t="s">
        <v>26</v>
      </c>
    </row>
    <row r="22" spans="1:23" ht="6" customHeight="1" x14ac:dyDescent="0.25"/>
    <row r="23" spans="1:23" s="56" customFormat="1" ht="119.25" customHeight="1" x14ac:dyDescent="0.25">
      <c r="C23" s="338" t="s">
        <v>12</v>
      </c>
      <c r="D23" s="164"/>
      <c r="E23" s="338" t="s">
        <v>27</v>
      </c>
      <c r="F23" s="338"/>
      <c r="G23" s="338"/>
      <c r="H23" s="338" t="s">
        <v>14</v>
      </c>
      <c r="I23" s="338"/>
      <c r="J23" s="338" t="s">
        <v>28</v>
      </c>
      <c r="K23" s="338"/>
      <c r="L23" s="338"/>
      <c r="M23" s="338" t="s">
        <v>29</v>
      </c>
      <c r="N23" s="338"/>
      <c r="O23" s="338"/>
      <c r="P23" s="339" t="s">
        <v>30</v>
      </c>
      <c r="Q23" s="339"/>
      <c r="R23" s="65"/>
      <c r="S23" s="303"/>
      <c r="T23" s="303"/>
    </row>
    <row r="24" spans="1:23" s="56" customFormat="1" ht="27" customHeight="1" x14ac:dyDescent="0.25">
      <c r="C24" s="338"/>
      <c r="D24" s="164"/>
      <c r="E24" s="338" t="s">
        <v>31</v>
      </c>
      <c r="F24" s="338" t="s">
        <v>32</v>
      </c>
      <c r="G24" s="338" t="s">
        <v>33</v>
      </c>
      <c r="H24" s="338" t="s">
        <v>1373</v>
      </c>
      <c r="I24" s="338" t="s">
        <v>35</v>
      </c>
      <c r="J24" s="338" t="s">
        <v>19</v>
      </c>
      <c r="K24" s="338" t="s">
        <v>20</v>
      </c>
      <c r="L24" s="338"/>
      <c r="M24" s="348" t="s">
        <v>1395</v>
      </c>
      <c r="N24" s="348" t="s">
        <v>1394</v>
      </c>
      <c r="O24" s="348" t="s">
        <v>1393</v>
      </c>
      <c r="P24" s="340" t="s">
        <v>21</v>
      </c>
      <c r="Q24" s="339" t="s">
        <v>22</v>
      </c>
      <c r="R24" s="312"/>
      <c r="S24" s="311"/>
      <c r="T24" s="303"/>
    </row>
    <row r="25" spans="1:23" s="56" customFormat="1" ht="27" customHeight="1" x14ac:dyDescent="0.25">
      <c r="C25" s="338"/>
      <c r="D25" s="164"/>
      <c r="E25" s="338"/>
      <c r="F25" s="338"/>
      <c r="G25" s="338"/>
      <c r="H25" s="338"/>
      <c r="I25" s="338"/>
      <c r="J25" s="338"/>
      <c r="K25" s="338" t="s">
        <v>36</v>
      </c>
      <c r="L25" s="338" t="s">
        <v>24</v>
      </c>
      <c r="M25" s="348"/>
      <c r="N25" s="348" t="s">
        <v>25</v>
      </c>
      <c r="O25" s="348"/>
      <c r="P25" s="340"/>
      <c r="Q25" s="339"/>
      <c r="R25" s="312"/>
      <c r="S25" s="311"/>
      <c r="T25" s="303"/>
    </row>
    <row r="26" spans="1:23" s="56" customFormat="1" ht="57" customHeight="1" x14ac:dyDescent="0.25">
      <c r="C26" s="338"/>
      <c r="D26" s="164"/>
      <c r="E26" s="338"/>
      <c r="F26" s="338"/>
      <c r="G26" s="338"/>
      <c r="H26" s="338"/>
      <c r="I26" s="338"/>
      <c r="J26" s="338"/>
      <c r="K26" s="338"/>
      <c r="L26" s="338"/>
      <c r="M26" s="348"/>
      <c r="N26" s="348"/>
      <c r="O26" s="348"/>
      <c r="P26" s="340"/>
      <c r="Q26" s="339"/>
      <c r="R26" s="312"/>
      <c r="S26" s="311"/>
      <c r="T26" s="303"/>
    </row>
    <row r="27" spans="1:23" s="58" customFormat="1" ht="15" x14ac:dyDescent="0.25">
      <c r="A27" s="58" t="str">
        <f>E27&amp;F27&amp;G27&amp;H27</f>
        <v>2345</v>
      </c>
      <c r="C27" s="162">
        <v>1</v>
      </c>
      <c r="D27" s="162"/>
      <c r="E27" s="162">
        <v>2</v>
      </c>
      <c r="F27" s="162">
        <v>3</v>
      </c>
      <c r="G27" s="162">
        <v>4</v>
      </c>
      <c r="H27" s="162">
        <v>5</v>
      </c>
      <c r="I27" s="162">
        <v>6</v>
      </c>
      <c r="J27" s="162">
        <v>7</v>
      </c>
      <c r="K27" s="162">
        <v>8</v>
      </c>
      <c r="L27" s="162">
        <v>9</v>
      </c>
      <c r="M27" s="162">
        <v>10</v>
      </c>
      <c r="N27" s="162">
        <v>11</v>
      </c>
      <c r="O27" s="162">
        <v>12</v>
      </c>
      <c r="P27" s="162">
        <v>13</v>
      </c>
      <c r="Q27" s="162">
        <v>14</v>
      </c>
      <c r="R27" s="157"/>
      <c r="S27" s="157"/>
      <c r="T27" s="157"/>
    </row>
    <row r="28" spans="1:23" s="58" customFormat="1" ht="30" x14ac:dyDescent="0.25">
      <c r="A28" s="58" t="e">
        <f>E28&amp;F28&amp;H28&amp;#REF!</f>
        <v>#REF!</v>
      </c>
      <c r="B28" s="58">
        <v>1</v>
      </c>
      <c r="C28" s="151" t="s">
        <v>1380</v>
      </c>
      <c r="D28" s="145"/>
      <c r="E28" s="145"/>
      <c r="F28" s="145"/>
      <c r="G28" s="161"/>
      <c r="H28" s="171" t="s">
        <v>98</v>
      </c>
      <c r="I28" s="161"/>
      <c r="J28" s="145" t="s">
        <v>129</v>
      </c>
      <c r="K28" s="145" t="s">
        <v>128</v>
      </c>
      <c r="L28" s="146" t="s">
        <v>1311</v>
      </c>
      <c r="M28" s="171">
        <f>30+4</f>
        <v>34</v>
      </c>
      <c r="N28" s="171">
        <f t="shared" ref="N28:O28" si="0">30+4</f>
        <v>34</v>
      </c>
      <c r="O28" s="171">
        <f t="shared" si="0"/>
        <v>34</v>
      </c>
      <c r="P28" s="170">
        <f>ROUND(Q28/M28*100,1)</f>
        <v>2.9</v>
      </c>
      <c r="Q28" s="161">
        <f>ROUNDDOWN(M28*0.05,0)</f>
        <v>1</v>
      </c>
      <c r="R28" s="157"/>
      <c r="S28" s="117"/>
      <c r="T28" s="157"/>
    </row>
    <row r="29" spans="1:23" ht="24.75" customHeight="1" x14ac:dyDescent="0.25">
      <c r="M29" s="58"/>
      <c r="N29" s="58"/>
      <c r="O29" s="58"/>
      <c r="P29" s="58"/>
      <c r="Q29" s="58"/>
      <c r="R29" s="58"/>
      <c r="S29" s="58"/>
      <c r="T29" s="58"/>
      <c r="U29" s="57" t="e">
        <f>SUM(#REF!)</f>
        <v>#REF!</v>
      </c>
      <c r="V29" s="57" t="e">
        <f>SUM(#REF!)</f>
        <v>#REF!</v>
      </c>
      <c r="W29" s="57" t="e">
        <f>SUM(#REF!)</f>
        <v>#REF!</v>
      </c>
    </row>
    <row r="30" spans="1:23" ht="21" customHeight="1" x14ac:dyDescent="0.25">
      <c r="C30" s="159" t="s">
        <v>51</v>
      </c>
      <c r="U30" s="57" t="e">
        <f>U29+#REF!</f>
        <v>#REF!</v>
      </c>
      <c r="V30" s="57" t="e">
        <f>V29+#REF!</f>
        <v>#REF!</v>
      </c>
      <c r="W30" s="57" t="e">
        <f>W29+#REF!</f>
        <v>#REF!</v>
      </c>
    </row>
    <row r="31" spans="1:23" ht="14.25" customHeight="1" x14ac:dyDescent="0.25"/>
    <row r="32" spans="1:23" s="56" customFormat="1" ht="14.25" customHeight="1" x14ac:dyDescent="0.25">
      <c r="C32" s="347" t="s">
        <v>52</v>
      </c>
      <c r="D32" s="347"/>
      <c r="E32" s="347"/>
      <c r="F32" s="347"/>
      <c r="G32" s="347"/>
      <c r="H32" s="347"/>
      <c r="I32" s="347"/>
      <c r="J32" s="347"/>
      <c r="K32" s="347"/>
      <c r="L32" s="347"/>
      <c r="M32" s="347"/>
      <c r="N32" s="347"/>
      <c r="O32" s="347"/>
      <c r="P32" s="347"/>
      <c r="Q32" s="341"/>
      <c r="R32" s="68"/>
      <c r="S32" s="159"/>
      <c r="T32" s="159"/>
    </row>
    <row r="33" spans="3:20" s="58" customFormat="1" ht="13.5" customHeight="1" x14ac:dyDescent="0.25">
      <c r="C33" s="338" t="s">
        <v>53</v>
      </c>
      <c r="D33" s="338"/>
      <c r="E33" s="338"/>
      <c r="F33" s="338"/>
      <c r="G33" s="338" t="s">
        <v>54</v>
      </c>
      <c r="H33" s="338"/>
      <c r="I33" s="338" t="s">
        <v>55</v>
      </c>
      <c r="J33" s="338"/>
      <c r="K33" s="338" t="s">
        <v>56</v>
      </c>
      <c r="L33" s="338"/>
      <c r="M33" s="338"/>
      <c r="N33" s="338" t="s">
        <v>36</v>
      </c>
      <c r="O33" s="338"/>
      <c r="P33" s="338"/>
      <c r="Q33" s="343"/>
      <c r="R33" s="69"/>
      <c r="S33" s="56"/>
      <c r="T33" s="56"/>
    </row>
    <row r="34" spans="3:20" s="56" customFormat="1" ht="15" x14ac:dyDescent="0.25">
      <c r="C34" s="349">
        <v>1</v>
      </c>
      <c r="D34" s="349"/>
      <c r="E34" s="349"/>
      <c r="F34" s="349"/>
      <c r="G34" s="349">
        <v>2</v>
      </c>
      <c r="H34" s="349"/>
      <c r="I34" s="350" t="s">
        <v>57</v>
      </c>
      <c r="J34" s="350"/>
      <c r="K34" s="350" t="s">
        <v>58</v>
      </c>
      <c r="L34" s="350"/>
      <c r="M34" s="350"/>
      <c r="N34" s="349">
        <v>5</v>
      </c>
      <c r="O34" s="349"/>
      <c r="P34" s="349"/>
      <c r="Q34" s="351"/>
      <c r="R34" s="70"/>
      <c r="S34" s="58"/>
      <c r="T34" s="58"/>
    </row>
    <row r="35" spans="3:20" s="56" customFormat="1" ht="15" x14ac:dyDescent="0.25">
      <c r="C35" s="353"/>
      <c r="D35" s="353"/>
      <c r="E35" s="353"/>
      <c r="F35" s="353"/>
      <c r="G35" s="353"/>
      <c r="H35" s="353"/>
      <c r="I35" s="339"/>
      <c r="J35" s="339"/>
      <c r="K35" s="339"/>
      <c r="L35" s="339"/>
      <c r="M35" s="339"/>
      <c r="N35" s="354"/>
      <c r="O35" s="354"/>
      <c r="P35" s="354"/>
      <c r="Q35" s="355"/>
      <c r="R35" s="71"/>
    </row>
    <row r="36" spans="3:20" s="56" customFormat="1" ht="15" hidden="1" customHeight="1" x14ac:dyDescent="0.25">
      <c r="C36" s="158"/>
      <c r="D36" s="158"/>
      <c r="E36" s="158"/>
      <c r="F36" s="158"/>
      <c r="G36" s="158"/>
      <c r="H36" s="158"/>
      <c r="I36" s="59"/>
      <c r="J36" s="59"/>
      <c r="K36" s="59"/>
      <c r="L36" s="59"/>
      <c r="M36" s="59"/>
      <c r="N36" s="158"/>
      <c r="O36" s="158"/>
      <c r="P36" s="158"/>
      <c r="Q36" s="158"/>
      <c r="R36" s="158"/>
    </row>
    <row r="37" spans="3:20" s="56" customFormat="1" ht="15" hidden="1" customHeight="1" x14ac:dyDescent="0.25">
      <c r="C37" s="158"/>
      <c r="D37" s="158"/>
      <c r="E37" s="158"/>
      <c r="F37" s="158"/>
      <c r="G37" s="158"/>
      <c r="H37" s="158"/>
      <c r="I37" s="59"/>
      <c r="J37" s="59"/>
      <c r="K37" s="59"/>
      <c r="L37" s="59"/>
      <c r="M37" s="59"/>
      <c r="N37" s="158"/>
      <c r="O37" s="158"/>
      <c r="P37" s="158"/>
      <c r="Q37" s="158"/>
      <c r="R37" s="158"/>
    </row>
    <row r="38" spans="3:20" s="56" customFormat="1" ht="15" hidden="1" customHeight="1" x14ac:dyDescent="0.25">
      <c r="C38" s="158"/>
      <c r="D38" s="158"/>
      <c r="E38" s="158"/>
      <c r="F38" s="158"/>
      <c r="G38" s="158"/>
      <c r="H38" s="158"/>
      <c r="I38" s="59"/>
      <c r="J38" s="59"/>
      <c r="K38" s="59"/>
      <c r="L38" s="59"/>
      <c r="M38" s="59"/>
      <c r="N38" s="158"/>
      <c r="O38" s="158"/>
      <c r="P38" s="158"/>
      <c r="Q38" s="158"/>
      <c r="R38" s="158"/>
    </row>
    <row r="39" spans="3:20" s="56" customFormat="1" ht="15" hidden="1" customHeight="1" x14ac:dyDescent="0.25">
      <c r="C39" s="158"/>
      <c r="D39" s="158"/>
      <c r="E39" s="158"/>
      <c r="F39" s="158"/>
      <c r="G39" s="158"/>
      <c r="H39" s="158"/>
      <c r="I39" s="59"/>
      <c r="J39" s="59"/>
      <c r="K39" s="59"/>
      <c r="L39" s="59"/>
      <c r="M39" s="59"/>
      <c r="N39" s="158"/>
      <c r="O39" s="158"/>
      <c r="P39" s="158"/>
      <c r="Q39" s="158"/>
      <c r="R39" s="158"/>
    </row>
    <row r="40" spans="3:20" s="56" customFormat="1" ht="15" hidden="1" customHeight="1" x14ac:dyDescent="0.25">
      <c r="C40" s="158"/>
      <c r="D40" s="158"/>
      <c r="E40" s="158"/>
      <c r="F40" s="158"/>
      <c r="G40" s="158"/>
      <c r="H40" s="158"/>
      <c r="I40" s="59"/>
      <c r="J40" s="59"/>
      <c r="K40" s="59"/>
      <c r="L40" s="59"/>
      <c r="M40" s="59"/>
      <c r="N40" s="158"/>
      <c r="O40" s="158"/>
      <c r="P40" s="158"/>
      <c r="Q40" s="158"/>
      <c r="R40" s="158"/>
    </row>
    <row r="41" spans="3:20" s="56" customFormat="1" ht="15" hidden="1" customHeight="1" x14ac:dyDescent="0.25">
      <c r="C41" s="158"/>
      <c r="D41" s="158"/>
      <c r="E41" s="158"/>
      <c r="F41" s="158"/>
      <c r="G41" s="158"/>
      <c r="H41" s="158"/>
      <c r="I41" s="59"/>
      <c r="J41" s="59"/>
      <c r="K41" s="59"/>
      <c r="L41" s="59"/>
      <c r="M41" s="59"/>
      <c r="N41" s="158"/>
      <c r="O41" s="158"/>
      <c r="P41" s="158"/>
      <c r="Q41" s="158"/>
      <c r="R41" s="158"/>
    </row>
    <row r="42" spans="3:20" ht="15.75" hidden="1" customHeight="1" x14ac:dyDescent="0.25">
      <c r="C42" s="158"/>
      <c r="D42" s="158"/>
      <c r="E42" s="158"/>
      <c r="F42" s="158"/>
      <c r="G42" s="158"/>
      <c r="H42" s="158"/>
      <c r="I42" s="59"/>
      <c r="J42" s="59"/>
      <c r="K42" s="59"/>
      <c r="L42" s="59"/>
      <c r="M42" s="59"/>
      <c r="N42" s="158"/>
      <c r="O42" s="158"/>
      <c r="P42" s="158"/>
      <c r="Q42" s="158"/>
      <c r="R42" s="158"/>
      <c r="S42" s="56"/>
      <c r="T42" s="56"/>
    </row>
    <row r="44" spans="3:20" ht="22.5" customHeight="1" x14ac:dyDescent="0.25">
      <c r="C44" s="159" t="s">
        <v>1270</v>
      </c>
    </row>
    <row r="45" spans="3:20" ht="12.75" customHeight="1" x14ac:dyDescent="0.25"/>
    <row r="46" spans="3:20" ht="15" x14ac:dyDescent="0.25">
      <c r="C46" s="352" t="s">
        <v>1271</v>
      </c>
      <c r="D46" s="352"/>
      <c r="E46" s="352"/>
      <c r="F46" s="352"/>
      <c r="G46" s="352" t="s">
        <v>1272</v>
      </c>
      <c r="H46" s="352"/>
      <c r="I46" s="352"/>
      <c r="J46" s="352"/>
    </row>
    <row r="47" spans="3:20" ht="15" x14ac:dyDescent="0.25">
      <c r="C47" s="352">
        <v>1</v>
      </c>
      <c r="D47" s="352"/>
      <c r="E47" s="352"/>
      <c r="F47" s="352"/>
      <c r="G47" s="352">
        <v>2</v>
      </c>
      <c r="H47" s="352"/>
      <c r="I47" s="352"/>
      <c r="J47" s="352"/>
    </row>
    <row r="48" spans="3:20" ht="15" x14ac:dyDescent="0.25">
      <c r="C48" s="352"/>
      <c r="D48" s="352"/>
      <c r="E48" s="352"/>
      <c r="F48" s="352"/>
      <c r="G48" s="352"/>
      <c r="H48" s="352"/>
      <c r="I48" s="352"/>
      <c r="J48" s="352"/>
    </row>
    <row r="49" spans="3:21" ht="15" customHeight="1" x14ac:dyDescent="0.25"/>
    <row r="50" spans="3:21" ht="15" customHeight="1" x14ac:dyDescent="0.25">
      <c r="C50" s="159" t="s">
        <v>59</v>
      </c>
    </row>
    <row r="51" spans="3:21" ht="15" customHeight="1" x14ac:dyDescent="0.25">
      <c r="C51" s="313" t="s">
        <v>60</v>
      </c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</row>
    <row r="52" spans="3:21" ht="12.75" customHeight="1" x14ac:dyDescent="0.25"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</row>
    <row r="53" spans="3:21" ht="15" customHeight="1" x14ac:dyDescent="0.25">
      <c r="C53" s="336" t="s">
        <v>1308</v>
      </c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336"/>
      <c r="Q53" s="336"/>
      <c r="R53" s="119"/>
      <c r="S53" s="119"/>
      <c r="T53" s="119"/>
      <c r="U53" s="119"/>
    </row>
    <row r="54" spans="3:21" ht="15" x14ac:dyDescent="0.25">
      <c r="C54" s="336" t="s">
        <v>1312</v>
      </c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120"/>
      <c r="S54" s="120"/>
      <c r="T54" s="120"/>
    </row>
    <row r="55" spans="3:21" ht="15" x14ac:dyDescent="0.25">
      <c r="C55" s="337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  <c r="O55" s="337"/>
      <c r="P55" s="337"/>
      <c r="Q55" s="337"/>
      <c r="R55" s="120"/>
      <c r="S55" s="120"/>
      <c r="T55" s="120"/>
    </row>
    <row r="56" spans="3:21" ht="15" x14ac:dyDescent="0.25"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337"/>
      <c r="Q56" s="337"/>
      <c r="R56" s="121"/>
      <c r="S56" s="121"/>
      <c r="T56" s="121"/>
    </row>
    <row r="57" spans="3:21" ht="13.5" customHeight="1" x14ac:dyDescent="0.25">
      <c r="C57" s="335" t="s">
        <v>61</v>
      </c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  <c r="R57" s="335"/>
      <c r="S57" s="335"/>
      <c r="T57" s="335"/>
    </row>
    <row r="58" spans="3:21" ht="15.75" customHeight="1" x14ac:dyDescent="0.25"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</row>
    <row r="59" spans="3:21" ht="15" customHeight="1" x14ac:dyDescent="0.25">
      <c r="C59" s="159" t="s">
        <v>62</v>
      </c>
    </row>
    <row r="60" spans="3:21" s="56" customFormat="1" ht="17.25" customHeight="1" x14ac:dyDescent="0.25"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</row>
    <row r="61" spans="3:21" s="56" customFormat="1" ht="13.5" customHeight="1" x14ac:dyDescent="0.25">
      <c r="C61" s="356" t="s">
        <v>63</v>
      </c>
      <c r="D61" s="322"/>
      <c r="E61" s="322"/>
      <c r="F61" s="322"/>
      <c r="G61" s="323"/>
      <c r="H61" s="356" t="s">
        <v>64</v>
      </c>
      <c r="I61" s="322"/>
      <c r="J61" s="322"/>
      <c r="K61" s="322"/>
      <c r="L61" s="322"/>
      <c r="M61" s="322"/>
      <c r="N61" s="322"/>
      <c r="O61" s="323"/>
      <c r="P61" s="358" t="s">
        <v>65</v>
      </c>
      <c r="Q61" s="359"/>
      <c r="R61" s="72"/>
      <c r="S61" s="324"/>
      <c r="T61" s="324"/>
    </row>
    <row r="62" spans="3:21" s="56" customFormat="1" ht="15" x14ac:dyDescent="0.25">
      <c r="C62" s="356">
        <v>1</v>
      </c>
      <c r="D62" s="322"/>
      <c r="E62" s="322"/>
      <c r="F62" s="322"/>
      <c r="G62" s="323"/>
      <c r="H62" s="356">
        <v>2</v>
      </c>
      <c r="I62" s="322"/>
      <c r="J62" s="322"/>
      <c r="K62" s="322"/>
      <c r="L62" s="322"/>
      <c r="M62" s="322"/>
      <c r="N62" s="322"/>
      <c r="O62" s="323"/>
      <c r="P62" s="349">
        <v>3</v>
      </c>
      <c r="Q62" s="351"/>
      <c r="R62" s="72"/>
      <c r="S62" s="325"/>
      <c r="T62" s="325"/>
    </row>
    <row r="63" spans="3:21" s="56" customFormat="1" ht="33" customHeight="1" x14ac:dyDescent="0.25">
      <c r="C63" s="357" t="s">
        <v>66</v>
      </c>
      <c r="D63" s="328"/>
      <c r="E63" s="328"/>
      <c r="F63" s="328"/>
      <c r="G63" s="329"/>
      <c r="H63" s="357" t="s">
        <v>67</v>
      </c>
      <c r="I63" s="328"/>
      <c r="J63" s="328"/>
      <c r="K63" s="328"/>
      <c r="L63" s="328"/>
      <c r="M63" s="328"/>
      <c r="N63" s="328"/>
      <c r="O63" s="329"/>
      <c r="P63" s="347" t="s">
        <v>68</v>
      </c>
      <c r="Q63" s="341"/>
      <c r="R63" s="73"/>
      <c r="S63" s="330"/>
      <c r="T63" s="330"/>
    </row>
    <row r="64" spans="3:21" s="56" customFormat="1" ht="27.75" customHeight="1" x14ac:dyDescent="0.25">
      <c r="C64" s="357" t="s">
        <v>69</v>
      </c>
      <c r="D64" s="328"/>
      <c r="E64" s="328"/>
      <c r="F64" s="328"/>
      <c r="G64" s="329"/>
      <c r="H64" s="357" t="s">
        <v>67</v>
      </c>
      <c r="I64" s="328"/>
      <c r="J64" s="328"/>
      <c r="K64" s="328"/>
      <c r="L64" s="328"/>
      <c r="M64" s="328"/>
      <c r="N64" s="328"/>
      <c r="O64" s="329"/>
      <c r="P64" s="347" t="s">
        <v>68</v>
      </c>
      <c r="Q64" s="341"/>
      <c r="R64" s="73"/>
      <c r="S64" s="330"/>
      <c r="T64" s="330"/>
    </row>
    <row r="65" spans="3:20" ht="32.25" customHeight="1" x14ac:dyDescent="0.25">
      <c r="C65" s="357" t="s">
        <v>70</v>
      </c>
      <c r="D65" s="328"/>
      <c r="E65" s="328"/>
      <c r="F65" s="328"/>
      <c r="G65" s="329"/>
      <c r="H65" s="357" t="s">
        <v>67</v>
      </c>
      <c r="I65" s="328"/>
      <c r="J65" s="328"/>
      <c r="K65" s="328"/>
      <c r="L65" s="328"/>
      <c r="M65" s="328"/>
      <c r="N65" s="328"/>
      <c r="O65" s="329"/>
      <c r="P65" s="347" t="s">
        <v>68</v>
      </c>
      <c r="Q65" s="341"/>
      <c r="R65" s="73"/>
      <c r="S65" s="330"/>
      <c r="T65" s="330"/>
    </row>
    <row r="66" spans="3:20" ht="27.75" customHeight="1" x14ac:dyDescent="0.25">
      <c r="C66" s="357" t="s">
        <v>71</v>
      </c>
      <c r="D66" s="328"/>
      <c r="E66" s="328"/>
      <c r="F66" s="328"/>
      <c r="G66" s="329"/>
      <c r="H66" s="357" t="s">
        <v>67</v>
      </c>
      <c r="I66" s="328"/>
      <c r="J66" s="328"/>
      <c r="K66" s="328"/>
      <c r="L66" s="328"/>
      <c r="M66" s="328"/>
      <c r="N66" s="328"/>
      <c r="O66" s="329"/>
      <c r="P66" s="347" t="s">
        <v>68</v>
      </c>
      <c r="Q66" s="341"/>
      <c r="R66" s="73"/>
      <c r="S66" s="330"/>
      <c r="T66" s="330"/>
    </row>
    <row r="67" spans="3:20" ht="27.75" customHeight="1" x14ac:dyDescent="0.25"/>
  </sheetData>
  <mergeCells count="106">
    <mergeCell ref="C66:G66"/>
    <mergeCell ref="H66:O66"/>
    <mergeCell ref="P66:Q66"/>
    <mergeCell ref="S66:T66"/>
    <mergeCell ref="C64:G64"/>
    <mergeCell ref="H64:O64"/>
    <mergeCell ref="P64:Q64"/>
    <mergeCell ref="S64:T64"/>
    <mergeCell ref="C65:G65"/>
    <mergeCell ref="H65:O65"/>
    <mergeCell ref="P65:Q65"/>
    <mergeCell ref="S65:T65"/>
    <mergeCell ref="C62:G62"/>
    <mergeCell ref="H62:O62"/>
    <mergeCell ref="P62:Q62"/>
    <mergeCell ref="S62:T62"/>
    <mergeCell ref="C63:G63"/>
    <mergeCell ref="H63:O63"/>
    <mergeCell ref="P63:Q63"/>
    <mergeCell ref="S63:T63"/>
    <mergeCell ref="C54:Q54"/>
    <mergeCell ref="C55:Q55"/>
    <mergeCell ref="C56:Q56"/>
    <mergeCell ref="C57:T57"/>
    <mergeCell ref="C61:G61"/>
    <mergeCell ref="H61:O61"/>
    <mergeCell ref="P61:Q61"/>
    <mergeCell ref="S61:T61"/>
    <mergeCell ref="C47:F47"/>
    <mergeCell ref="G47:J47"/>
    <mergeCell ref="C48:F48"/>
    <mergeCell ref="G48:J48"/>
    <mergeCell ref="C51:R51"/>
    <mergeCell ref="C53:Q53"/>
    <mergeCell ref="C35:F35"/>
    <mergeCell ref="G35:H35"/>
    <mergeCell ref="I35:J35"/>
    <mergeCell ref="K35:M35"/>
    <mergeCell ref="N35:Q35"/>
    <mergeCell ref="C46:F46"/>
    <mergeCell ref="G46:J46"/>
    <mergeCell ref="C33:F33"/>
    <mergeCell ref="G33:H33"/>
    <mergeCell ref="I33:J33"/>
    <mergeCell ref="K33:M33"/>
    <mergeCell ref="N33:Q33"/>
    <mergeCell ref="C34:F34"/>
    <mergeCell ref="G34:H34"/>
    <mergeCell ref="I34:J34"/>
    <mergeCell ref="K34:M34"/>
    <mergeCell ref="N34:Q34"/>
    <mergeCell ref="T24:T26"/>
    <mergeCell ref="K25:K26"/>
    <mergeCell ref="L25:L26"/>
    <mergeCell ref="C32:Q32"/>
    <mergeCell ref="S23:T23"/>
    <mergeCell ref="E24:E26"/>
    <mergeCell ref="F24:F26"/>
    <mergeCell ref="G24:G26"/>
    <mergeCell ref="H24:H26"/>
    <mergeCell ref="I24:I26"/>
    <mergeCell ref="J24:J26"/>
    <mergeCell ref="K24:L24"/>
    <mergeCell ref="M24:M26"/>
    <mergeCell ref="N24:N26"/>
    <mergeCell ref="C23:C26"/>
    <mergeCell ref="E23:G23"/>
    <mergeCell ref="H23:I23"/>
    <mergeCell ref="J23:L23"/>
    <mergeCell ref="M23:O23"/>
    <mergeCell ref="P23:Q23"/>
    <mergeCell ref="O24:O26"/>
    <mergeCell ref="P24:P26"/>
    <mergeCell ref="J13:L13"/>
    <mergeCell ref="M13:O13"/>
    <mergeCell ref="P13:Q13"/>
    <mergeCell ref="E14:E16"/>
    <mergeCell ref="F14:F16"/>
    <mergeCell ref="G14:G16"/>
    <mergeCell ref="H14:H16"/>
    <mergeCell ref="R24:R26"/>
    <mergeCell ref="S24:S26"/>
    <mergeCell ref="C1:R1"/>
    <mergeCell ref="C4:N4"/>
    <mergeCell ref="O4:P9"/>
    <mergeCell ref="Q4:Q9"/>
    <mergeCell ref="C5:N5"/>
    <mergeCell ref="C6:N6"/>
    <mergeCell ref="C7:N7"/>
    <mergeCell ref="C8:N8"/>
    <mergeCell ref="Q24:Q26"/>
    <mergeCell ref="P14:P16"/>
    <mergeCell ref="Q14:Q16"/>
    <mergeCell ref="R14:R16"/>
    <mergeCell ref="K15:K16"/>
    <mergeCell ref="L15:L16"/>
    <mergeCell ref="C17:D17"/>
    <mergeCell ref="I14:I16"/>
    <mergeCell ref="J14:J16"/>
    <mergeCell ref="K14:L14"/>
    <mergeCell ref="M14:M16"/>
    <mergeCell ref="N14:N16"/>
    <mergeCell ref="O14:O16"/>
    <mergeCell ref="C13:D16"/>
    <mergeCell ref="E13:G13"/>
    <mergeCell ref="H13:I13"/>
  </mergeCells>
  <pageMargins left="0.59055118110236227" right="0.51181102362204722" top="0.78740157480314965" bottom="0.39370078740157483" header="0.19685039370078741" footer="0.19685039370078741"/>
  <pageSetup paperSize="9" scale="78" firstPageNumber="14" fitToHeight="2" orientation="landscape" useFirstPageNumber="1" r:id="rId1"/>
  <headerFooter alignWithMargins="0">
    <oddHeader>&amp;C&amp;"Times New Roman,обычный"&amp;10&amp;P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view="pageBreakPreview" topLeftCell="C1" zoomScale="90" zoomScaleNormal="90" zoomScaleSheetLayoutView="90" workbookViewId="0">
      <selection activeCell="Q28" sqref="Q28"/>
    </sheetView>
  </sheetViews>
  <sheetFormatPr defaultColWidth="10.7109375" defaultRowHeight="12" customHeight="1" x14ac:dyDescent="0.25"/>
  <cols>
    <col min="1" max="1" width="8" style="159" hidden="1" customWidth="1"/>
    <col min="2" max="2" width="7.140625" style="159" hidden="1" customWidth="1"/>
    <col min="3" max="3" width="15.5703125" style="159" customWidth="1"/>
    <col min="4" max="4" width="7.7109375" style="159" hidden="1" customWidth="1"/>
    <col min="5" max="5" width="11.42578125" style="159" customWidth="1"/>
    <col min="6" max="6" width="13.28515625" style="159" customWidth="1"/>
    <col min="7" max="7" width="11" style="159" customWidth="1"/>
    <col min="8" max="8" width="16.5703125" style="159" customWidth="1"/>
    <col min="9" max="9" width="12.85546875" style="159" customWidth="1"/>
    <col min="10" max="10" width="20.42578125" style="159" customWidth="1"/>
    <col min="11" max="11" width="11" style="159" customWidth="1"/>
    <col min="12" max="12" width="9.42578125" style="159" customWidth="1"/>
    <col min="13" max="17" width="10.7109375" style="159"/>
    <col min="18" max="18" width="8" style="159" customWidth="1"/>
    <col min="19" max="19" width="8.85546875" style="159" customWidth="1"/>
    <col min="20" max="20" width="8.5703125" style="159" customWidth="1"/>
    <col min="21" max="23" width="10.7109375" style="159" hidden="1" customWidth="1"/>
    <col min="24" max="16384" width="10.7109375" style="159"/>
  </cols>
  <sheetData>
    <row r="1" spans="3:20" ht="18.75" customHeight="1" x14ac:dyDescent="0.25">
      <c r="C1" s="295" t="s">
        <v>1</v>
      </c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</row>
    <row r="2" spans="3:20" ht="15" x14ac:dyDescent="0.25">
      <c r="J2" s="54" t="s">
        <v>2</v>
      </c>
      <c r="K2" s="55" t="s">
        <v>1381</v>
      </c>
    </row>
    <row r="3" spans="3:20" ht="15" x14ac:dyDescent="0.25"/>
    <row r="4" spans="3:20" ht="29.25" customHeight="1" x14ac:dyDescent="0.25">
      <c r="C4" s="307" t="s">
        <v>4</v>
      </c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8"/>
      <c r="O4" s="338" t="s">
        <v>5</v>
      </c>
      <c r="P4" s="338"/>
      <c r="Q4" s="304" t="s">
        <v>1382</v>
      </c>
      <c r="R4" s="67"/>
      <c r="S4" s="65"/>
      <c r="T4" s="67"/>
    </row>
    <row r="5" spans="3:20" ht="15" x14ac:dyDescent="0.25">
      <c r="C5" s="309" t="s">
        <v>1379</v>
      </c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10"/>
      <c r="O5" s="338"/>
      <c r="P5" s="338"/>
      <c r="Q5" s="305"/>
      <c r="R5" s="67"/>
      <c r="S5" s="65"/>
      <c r="T5" s="67"/>
    </row>
    <row r="6" spans="3:20" ht="15" customHeight="1" x14ac:dyDescent="0.25">
      <c r="C6" s="277" t="s">
        <v>8</v>
      </c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8"/>
      <c r="O6" s="338"/>
      <c r="P6" s="338"/>
      <c r="Q6" s="305"/>
      <c r="R6" s="67"/>
      <c r="S6" s="65"/>
      <c r="T6" s="67"/>
    </row>
    <row r="7" spans="3:20" ht="29.25" customHeight="1" x14ac:dyDescent="0.25">
      <c r="C7" s="279" t="s">
        <v>9</v>
      </c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80"/>
      <c r="O7" s="338"/>
      <c r="P7" s="338"/>
      <c r="Q7" s="305"/>
      <c r="R7" s="67"/>
      <c r="S7" s="65"/>
      <c r="T7" s="67"/>
    </row>
    <row r="8" spans="3:20" ht="15" x14ac:dyDescent="0.25">
      <c r="C8" s="281" t="s">
        <v>94</v>
      </c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2"/>
      <c r="O8" s="338"/>
      <c r="P8" s="338"/>
      <c r="Q8" s="305"/>
      <c r="R8" s="67"/>
      <c r="S8" s="65"/>
      <c r="T8" s="67"/>
    </row>
    <row r="9" spans="3:20" ht="29.25" customHeight="1" x14ac:dyDescent="0.25">
      <c r="C9" s="56"/>
      <c r="D9" s="56"/>
      <c r="E9" s="56"/>
      <c r="F9" s="56"/>
      <c r="G9" s="56"/>
      <c r="H9" s="56"/>
      <c r="I9" s="56"/>
      <c r="J9" s="56"/>
      <c r="K9" s="65"/>
      <c r="L9" s="65"/>
      <c r="M9" s="56"/>
      <c r="N9" s="56"/>
      <c r="O9" s="338"/>
      <c r="P9" s="338"/>
      <c r="Q9" s="306"/>
      <c r="R9" s="67"/>
      <c r="S9" s="65"/>
      <c r="T9" s="67"/>
    </row>
    <row r="10" spans="3:20" ht="16.5" customHeight="1" x14ac:dyDescent="0.25">
      <c r="C10" s="159" t="s">
        <v>10</v>
      </c>
      <c r="S10" s="66"/>
      <c r="T10" s="66"/>
    </row>
    <row r="11" spans="3:20" ht="15" x14ac:dyDescent="0.25">
      <c r="C11" s="159" t="s">
        <v>11</v>
      </c>
      <c r="S11" s="66"/>
      <c r="T11" s="66"/>
    </row>
    <row r="12" spans="3:20" ht="15" x14ac:dyDescent="0.25"/>
    <row r="13" spans="3:20" s="56" customFormat="1" ht="116.25" customHeight="1" x14ac:dyDescent="0.25">
      <c r="C13" s="298" t="s">
        <v>12</v>
      </c>
      <c r="D13" s="344"/>
      <c r="E13" s="343" t="s">
        <v>13</v>
      </c>
      <c r="F13" s="296"/>
      <c r="G13" s="297"/>
      <c r="H13" s="343" t="s">
        <v>14</v>
      </c>
      <c r="I13" s="297"/>
      <c r="J13" s="343" t="s">
        <v>15</v>
      </c>
      <c r="K13" s="296"/>
      <c r="L13" s="297"/>
      <c r="M13" s="343" t="s">
        <v>16</v>
      </c>
      <c r="N13" s="296"/>
      <c r="O13" s="297"/>
      <c r="P13" s="339" t="s">
        <v>17</v>
      </c>
      <c r="Q13" s="339"/>
      <c r="R13" s="111"/>
    </row>
    <row r="14" spans="3:20" s="56" customFormat="1" ht="13.5" customHeight="1" x14ac:dyDescent="0.25">
      <c r="C14" s="299"/>
      <c r="D14" s="345"/>
      <c r="E14" s="288" t="s">
        <v>18</v>
      </c>
      <c r="F14" s="288" t="s">
        <v>18</v>
      </c>
      <c r="G14" s="288" t="s">
        <v>18</v>
      </c>
      <c r="H14" s="288" t="s">
        <v>18</v>
      </c>
      <c r="I14" s="288" t="s">
        <v>18</v>
      </c>
      <c r="J14" s="338" t="s">
        <v>19</v>
      </c>
      <c r="K14" s="343" t="s">
        <v>20</v>
      </c>
      <c r="L14" s="297"/>
      <c r="M14" s="285" t="s">
        <v>1395</v>
      </c>
      <c r="N14" s="285" t="s">
        <v>1394</v>
      </c>
      <c r="O14" s="285" t="s">
        <v>1393</v>
      </c>
      <c r="P14" s="340" t="s">
        <v>21</v>
      </c>
      <c r="Q14" s="339" t="s">
        <v>22</v>
      </c>
      <c r="R14" s="303"/>
    </row>
    <row r="15" spans="3:20" s="56" customFormat="1" ht="9" customHeight="1" x14ac:dyDescent="0.25">
      <c r="C15" s="299"/>
      <c r="D15" s="345"/>
      <c r="E15" s="289"/>
      <c r="F15" s="289"/>
      <c r="G15" s="289"/>
      <c r="H15" s="289"/>
      <c r="I15" s="289"/>
      <c r="J15" s="338"/>
      <c r="K15" s="288" t="s">
        <v>23</v>
      </c>
      <c r="L15" s="338" t="s">
        <v>24</v>
      </c>
      <c r="M15" s="286"/>
      <c r="N15" s="286" t="s">
        <v>25</v>
      </c>
      <c r="O15" s="286"/>
      <c r="P15" s="340"/>
      <c r="Q15" s="339"/>
      <c r="R15" s="303"/>
    </row>
    <row r="16" spans="3:20" s="56" customFormat="1" ht="60" customHeight="1" x14ac:dyDescent="0.25">
      <c r="C16" s="300"/>
      <c r="D16" s="346"/>
      <c r="E16" s="290"/>
      <c r="F16" s="290"/>
      <c r="G16" s="290"/>
      <c r="H16" s="290"/>
      <c r="I16" s="290"/>
      <c r="J16" s="338"/>
      <c r="K16" s="290"/>
      <c r="L16" s="338"/>
      <c r="M16" s="287"/>
      <c r="N16" s="287"/>
      <c r="O16" s="287"/>
      <c r="P16" s="340"/>
      <c r="Q16" s="339"/>
      <c r="R16" s="303"/>
    </row>
    <row r="17" spans="1:23" s="58" customFormat="1" ht="15" x14ac:dyDescent="0.25">
      <c r="C17" s="341">
        <v>1</v>
      </c>
      <c r="D17" s="342"/>
      <c r="E17" s="161">
        <v>2</v>
      </c>
      <c r="F17" s="161">
        <v>3</v>
      </c>
      <c r="G17" s="161">
        <v>4</v>
      </c>
      <c r="H17" s="161">
        <v>5</v>
      </c>
      <c r="I17" s="161">
        <v>6</v>
      </c>
      <c r="J17" s="161">
        <v>7</v>
      </c>
      <c r="K17" s="161">
        <v>8</v>
      </c>
      <c r="L17" s="161">
        <v>9</v>
      </c>
      <c r="M17" s="161">
        <v>10</v>
      </c>
      <c r="N17" s="162">
        <v>11</v>
      </c>
      <c r="O17" s="162">
        <v>12</v>
      </c>
      <c r="P17" s="162">
        <v>13</v>
      </c>
      <c r="Q17" s="161">
        <v>14</v>
      </c>
      <c r="R17" s="156"/>
    </row>
    <row r="18" spans="1:23" s="56" customFormat="1" ht="15" x14ac:dyDescent="0.25">
      <c r="C18" s="163"/>
      <c r="D18" s="163"/>
      <c r="E18" s="163"/>
      <c r="F18" s="161"/>
      <c r="G18" s="161"/>
      <c r="H18" s="161"/>
      <c r="I18" s="164"/>
      <c r="J18" s="165"/>
      <c r="K18" s="165"/>
      <c r="L18" s="166"/>
      <c r="M18" s="166"/>
      <c r="N18" s="167"/>
      <c r="O18" s="168"/>
      <c r="P18" s="162"/>
      <c r="Q18" s="161"/>
      <c r="R18" s="156"/>
    </row>
    <row r="19" spans="1:23" s="56" customFormat="1" ht="15" x14ac:dyDescent="0.25">
      <c r="C19" s="163"/>
      <c r="D19" s="163"/>
      <c r="E19" s="163"/>
      <c r="F19" s="161"/>
      <c r="G19" s="161"/>
      <c r="H19" s="161"/>
      <c r="I19" s="161"/>
      <c r="J19" s="165"/>
      <c r="K19" s="165"/>
      <c r="L19" s="166"/>
      <c r="M19" s="166"/>
      <c r="N19" s="164"/>
      <c r="O19" s="169"/>
      <c r="P19" s="161"/>
      <c r="Q19" s="161"/>
      <c r="R19" s="156"/>
    </row>
    <row r="20" spans="1:23" ht="15" x14ac:dyDescent="0.25"/>
    <row r="21" spans="1:23" ht="16.5" customHeight="1" x14ac:dyDescent="0.25">
      <c r="C21" s="159" t="s">
        <v>26</v>
      </c>
    </row>
    <row r="22" spans="1:23" ht="6" customHeight="1" x14ac:dyDescent="0.25"/>
    <row r="23" spans="1:23" s="56" customFormat="1" ht="119.25" customHeight="1" x14ac:dyDescent="0.25">
      <c r="C23" s="338" t="s">
        <v>12</v>
      </c>
      <c r="D23" s="164"/>
      <c r="E23" s="338" t="s">
        <v>27</v>
      </c>
      <c r="F23" s="338"/>
      <c r="G23" s="338"/>
      <c r="H23" s="338" t="s">
        <v>14</v>
      </c>
      <c r="I23" s="338"/>
      <c r="J23" s="338" t="s">
        <v>28</v>
      </c>
      <c r="K23" s="338"/>
      <c r="L23" s="338"/>
      <c r="M23" s="338" t="s">
        <v>29</v>
      </c>
      <c r="N23" s="338"/>
      <c r="O23" s="338"/>
      <c r="P23" s="339" t="s">
        <v>30</v>
      </c>
      <c r="Q23" s="339"/>
      <c r="R23" s="65"/>
      <c r="S23" s="303"/>
      <c r="T23" s="303"/>
    </row>
    <row r="24" spans="1:23" s="56" customFormat="1" ht="27" customHeight="1" x14ac:dyDescent="0.25">
      <c r="C24" s="338"/>
      <c r="D24" s="164"/>
      <c r="E24" s="338" t="s">
        <v>31</v>
      </c>
      <c r="F24" s="338" t="s">
        <v>32</v>
      </c>
      <c r="G24" s="338" t="s">
        <v>33</v>
      </c>
      <c r="H24" s="338" t="s">
        <v>1374</v>
      </c>
      <c r="I24" s="338" t="s">
        <v>35</v>
      </c>
      <c r="J24" s="338" t="s">
        <v>19</v>
      </c>
      <c r="K24" s="338" t="s">
        <v>20</v>
      </c>
      <c r="L24" s="338"/>
      <c r="M24" s="348" t="s">
        <v>1395</v>
      </c>
      <c r="N24" s="348" t="s">
        <v>1394</v>
      </c>
      <c r="O24" s="348" t="s">
        <v>1393</v>
      </c>
      <c r="P24" s="340" t="s">
        <v>21</v>
      </c>
      <c r="Q24" s="339" t="s">
        <v>22</v>
      </c>
      <c r="R24" s="312"/>
      <c r="S24" s="311"/>
      <c r="T24" s="303"/>
    </row>
    <row r="25" spans="1:23" s="56" customFormat="1" ht="27" customHeight="1" x14ac:dyDescent="0.25">
      <c r="C25" s="338"/>
      <c r="D25" s="164"/>
      <c r="E25" s="338"/>
      <c r="F25" s="338"/>
      <c r="G25" s="338"/>
      <c r="H25" s="338"/>
      <c r="I25" s="338"/>
      <c r="J25" s="338"/>
      <c r="K25" s="338" t="s">
        <v>36</v>
      </c>
      <c r="L25" s="338" t="s">
        <v>24</v>
      </c>
      <c r="M25" s="348"/>
      <c r="N25" s="348" t="s">
        <v>25</v>
      </c>
      <c r="O25" s="348"/>
      <c r="P25" s="340"/>
      <c r="Q25" s="339"/>
      <c r="R25" s="312"/>
      <c r="S25" s="311"/>
      <c r="T25" s="303"/>
    </row>
    <row r="26" spans="1:23" s="56" customFormat="1" ht="57" customHeight="1" x14ac:dyDescent="0.25">
      <c r="C26" s="338"/>
      <c r="D26" s="164"/>
      <c r="E26" s="338"/>
      <c r="F26" s="338"/>
      <c r="G26" s="338"/>
      <c r="H26" s="338"/>
      <c r="I26" s="338"/>
      <c r="J26" s="338"/>
      <c r="K26" s="338"/>
      <c r="L26" s="338"/>
      <c r="M26" s="348"/>
      <c r="N26" s="348"/>
      <c r="O26" s="348"/>
      <c r="P26" s="340"/>
      <c r="Q26" s="339"/>
      <c r="R26" s="312"/>
      <c r="S26" s="311"/>
      <c r="T26" s="303"/>
    </row>
    <row r="27" spans="1:23" s="58" customFormat="1" ht="15" x14ac:dyDescent="0.25">
      <c r="A27" s="58" t="str">
        <f>E27&amp;F27&amp;G27&amp;H27</f>
        <v>2345</v>
      </c>
      <c r="C27" s="162">
        <v>1</v>
      </c>
      <c r="D27" s="162"/>
      <c r="E27" s="162">
        <v>2</v>
      </c>
      <c r="F27" s="162">
        <v>3</v>
      </c>
      <c r="G27" s="162">
        <v>4</v>
      </c>
      <c r="H27" s="162">
        <v>5</v>
      </c>
      <c r="I27" s="162">
        <v>6</v>
      </c>
      <c r="J27" s="162">
        <v>7</v>
      </c>
      <c r="K27" s="162">
        <v>8</v>
      </c>
      <c r="L27" s="162">
        <v>9</v>
      </c>
      <c r="M27" s="162">
        <v>10</v>
      </c>
      <c r="N27" s="162">
        <v>11</v>
      </c>
      <c r="O27" s="162">
        <v>12</v>
      </c>
      <c r="P27" s="162">
        <v>13</v>
      </c>
      <c r="Q27" s="162">
        <v>14</v>
      </c>
      <c r="R27" s="157"/>
      <c r="S27" s="157"/>
      <c r="T27" s="157"/>
    </row>
    <row r="28" spans="1:23" s="58" customFormat="1" ht="93.75" customHeight="1" x14ac:dyDescent="0.25">
      <c r="A28" s="58" t="e">
        <f>E28&amp;F28&amp;H28&amp;#REF!</f>
        <v>#REF!</v>
      </c>
      <c r="B28" s="58">
        <v>1</v>
      </c>
      <c r="C28" s="151" t="s">
        <v>1384</v>
      </c>
      <c r="D28" s="145"/>
      <c r="E28" s="145"/>
      <c r="F28" s="145"/>
      <c r="G28" s="161"/>
      <c r="H28" s="171" t="s">
        <v>1383</v>
      </c>
      <c r="I28" s="161"/>
      <c r="J28" s="145" t="s">
        <v>1385</v>
      </c>
      <c r="K28" s="145" t="s">
        <v>128</v>
      </c>
      <c r="L28" s="146" t="s">
        <v>1311</v>
      </c>
      <c r="M28" s="171">
        <f>4-2</f>
        <v>2</v>
      </c>
      <c r="N28" s="171">
        <f t="shared" ref="N28:O28" si="0">4-2</f>
        <v>2</v>
      </c>
      <c r="O28" s="171">
        <f t="shared" si="0"/>
        <v>2</v>
      </c>
      <c r="P28" s="170">
        <f>ROUND(Q28/M28*100,1)</f>
        <v>0</v>
      </c>
      <c r="Q28" s="161">
        <f>ROUNDDOWN(M28*0.05,0)</f>
        <v>0</v>
      </c>
      <c r="R28" s="157"/>
      <c r="S28" s="117"/>
      <c r="T28" s="157"/>
    </row>
    <row r="29" spans="1:23" ht="24.75" customHeight="1" x14ac:dyDescent="0.25">
      <c r="M29" s="58"/>
      <c r="N29" s="58"/>
      <c r="O29" s="58"/>
      <c r="P29" s="58"/>
      <c r="Q29" s="58"/>
      <c r="R29" s="58"/>
      <c r="S29" s="58"/>
      <c r="T29" s="58"/>
      <c r="U29" s="57" t="e">
        <f>SUM(#REF!)</f>
        <v>#REF!</v>
      </c>
      <c r="V29" s="57" t="e">
        <f>SUM(#REF!)</f>
        <v>#REF!</v>
      </c>
      <c r="W29" s="57" t="e">
        <f>SUM(#REF!)</f>
        <v>#REF!</v>
      </c>
    </row>
    <row r="30" spans="1:23" ht="21" customHeight="1" x14ac:dyDescent="0.25">
      <c r="C30" s="159" t="s">
        <v>51</v>
      </c>
      <c r="U30" s="57" t="e">
        <f>U29+#REF!</f>
        <v>#REF!</v>
      </c>
      <c r="V30" s="57" t="e">
        <f>V29+#REF!</f>
        <v>#REF!</v>
      </c>
      <c r="W30" s="57" t="e">
        <f>W29+#REF!</f>
        <v>#REF!</v>
      </c>
    </row>
    <row r="31" spans="1:23" ht="14.25" customHeight="1" x14ac:dyDescent="0.25"/>
    <row r="32" spans="1:23" s="56" customFormat="1" ht="14.25" customHeight="1" x14ac:dyDescent="0.25">
      <c r="C32" s="347" t="s">
        <v>52</v>
      </c>
      <c r="D32" s="347"/>
      <c r="E32" s="347"/>
      <c r="F32" s="347"/>
      <c r="G32" s="347"/>
      <c r="H32" s="347"/>
      <c r="I32" s="347"/>
      <c r="J32" s="347"/>
      <c r="K32" s="347"/>
      <c r="L32" s="347"/>
      <c r="M32" s="347"/>
      <c r="N32" s="347"/>
      <c r="O32" s="347"/>
      <c r="P32" s="347"/>
      <c r="Q32" s="341"/>
      <c r="R32" s="68"/>
      <c r="S32" s="159"/>
      <c r="T32" s="159"/>
    </row>
    <row r="33" spans="3:20" s="58" customFormat="1" ht="13.5" customHeight="1" x14ac:dyDescent="0.25">
      <c r="C33" s="338" t="s">
        <v>53</v>
      </c>
      <c r="D33" s="338"/>
      <c r="E33" s="338"/>
      <c r="F33" s="338"/>
      <c r="G33" s="338" t="s">
        <v>54</v>
      </c>
      <c r="H33" s="338"/>
      <c r="I33" s="338" t="s">
        <v>55</v>
      </c>
      <c r="J33" s="338"/>
      <c r="K33" s="338" t="s">
        <v>56</v>
      </c>
      <c r="L33" s="338"/>
      <c r="M33" s="338"/>
      <c r="N33" s="338" t="s">
        <v>36</v>
      </c>
      <c r="O33" s="338"/>
      <c r="P33" s="338"/>
      <c r="Q33" s="343"/>
      <c r="R33" s="69"/>
      <c r="S33" s="56"/>
      <c r="T33" s="56"/>
    </row>
    <row r="34" spans="3:20" s="56" customFormat="1" ht="15" x14ac:dyDescent="0.25">
      <c r="C34" s="349">
        <v>1</v>
      </c>
      <c r="D34" s="349"/>
      <c r="E34" s="349"/>
      <c r="F34" s="349"/>
      <c r="G34" s="349">
        <v>2</v>
      </c>
      <c r="H34" s="349"/>
      <c r="I34" s="350" t="s">
        <v>57</v>
      </c>
      <c r="J34" s="350"/>
      <c r="K34" s="350" t="s">
        <v>58</v>
      </c>
      <c r="L34" s="350"/>
      <c r="M34" s="350"/>
      <c r="N34" s="349">
        <v>5</v>
      </c>
      <c r="O34" s="349"/>
      <c r="P34" s="349"/>
      <c r="Q34" s="351"/>
      <c r="R34" s="70"/>
      <c r="S34" s="58"/>
      <c r="T34" s="58"/>
    </row>
    <row r="35" spans="3:20" s="56" customFormat="1" ht="15" x14ac:dyDescent="0.25">
      <c r="C35" s="353"/>
      <c r="D35" s="353"/>
      <c r="E35" s="353"/>
      <c r="F35" s="353"/>
      <c r="G35" s="353"/>
      <c r="H35" s="353"/>
      <c r="I35" s="339"/>
      <c r="J35" s="339"/>
      <c r="K35" s="339"/>
      <c r="L35" s="339"/>
      <c r="M35" s="339"/>
      <c r="N35" s="354"/>
      <c r="O35" s="354"/>
      <c r="P35" s="354"/>
      <c r="Q35" s="355"/>
      <c r="R35" s="71"/>
    </row>
    <row r="36" spans="3:20" s="56" customFormat="1" ht="15" hidden="1" customHeight="1" x14ac:dyDescent="0.25">
      <c r="C36" s="158"/>
      <c r="D36" s="158"/>
      <c r="E36" s="158"/>
      <c r="F36" s="158"/>
      <c r="G36" s="158"/>
      <c r="H36" s="158"/>
      <c r="I36" s="59"/>
      <c r="J36" s="59"/>
      <c r="K36" s="59"/>
      <c r="L36" s="59"/>
      <c r="M36" s="59"/>
      <c r="N36" s="158"/>
      <c r="O36" s="158"/>
      <c r="P36" s="158"/>
      <c r="Q36" s="158"/>
      <c r="R36" s="158"/>
    </row>
    <row r="37" spans="3:20" s="56" customFormat="1" ht="15" hidden="1" customHeight="1" x14ac:dyDescent="0.25">
      <c r="C37" s="158"/>
      <c r="D37" s="158"/>
      <c r="E37" s="158"/>
      <c r="F37" s="158"/>
      <c r="G37" s="158"/>
      <c r="H37" s="158"/>
      <c r="I37" s="59"/>
      <c r="J37" s="59"/>
      <c r="K37" s="59"/>
      <c r="L37" s="59"/>
      <c r="M37" s="59"/>
      <c r="N37" s="158"/>
      <c r="O37" s="158"/>
      <c r="P37" s="158"/>
      <c r="Q37" s="158"/>
      <c r="R37" s="158"/>
    </row>
    <row r="38" spans="3:20" s="56" customFormat="1" ht="15" hidden="1" customHeight="1" x14ac:dyDescent="0.25">
      <c r="C38" s="158"/>
      <c r="D38" s="158"/>
      <c r="E38" s="158"/>
      <c r="F38" s="158"/>
      <c r="G38" s="158"/>
      <c r="H38" s="158"/>
      <c r="I38" s="59"/>
      <c r="J38" s="59"/>
      <c r="K38" s="59"/>
      <c r="L38" s="59"/>
      <c r="M38" s="59"/>
      <c r="N38" s="158"/>
      <c r="O38" s="158"/>
      <c r="P38" s="158"/>
      <c r="Q38" s="158"/>
      <c r="R38" s="158"/>
    </row>
    <row r="39" spans="3:20" s="56" customFormat="1" ht="15" hidden="1" customHeight="1" x14ac:dyDescent="0.25">
      <c r="C39" s="158"/>
      <c r="D39" s="158"/>
      <c r="E39" s="158"/>
      <c r="F39" s="158"/>
      <c r="G39" s="158"/>
      <c r="H39" s="158"/>
      <c r="I39" s="59"/>
      <c r="J39" s="59"/>
      <c r="K39" s="59"/>
      <c r="L39" s="59"/>
      <c r="M39" s="59"/>
      <c r="N39" s="158"/>
      <c r="O39" s="158"/>
      <c r="P39" s="158"/>
      <c r="Q39" s="158"/>
      <c r="R39" s="158"/>
    </row>
    <row r="40" spans="3:20" s="56" customFormat="1" ht="15" hidden="1" customHeight="1" x14ac:dyDescent="0.25">
      <c r="C40" s="158"/>
      <c r="D40" s="158"/>
      <c r="E40" s="158"/>
      <c r="F40" s="158"/>
      <c r="G40" s="158"/>
      <c r="H40" s="158"/>
      <c r="I40" s="59"/>
      <c r="J40" s="59"/>
      <c r="K40" s="59"/>
      <c r="L40" s="59"/>
      <c r="M40" s="59"/>
      <c r="N40" s="158"/>
      <c r="O40" s="158"/>
      <c r="P40" s="158"/>
      <c r="Q40" s="158"/>
      <c r="R40" s="158"/>
    </row>
    <row r="41" spans="3:20" s="56" customFormat="1" ht="15" hidden="1" customHeight="1" x14ac:dyDescent="0.25">
      <c r="C41" s="158"/>
      <c r="D41" s="158"/>
      <c r="E41" s="158"/>
      <c r="F41" s="158"/>
      <c r="G41" s="158"/>
      <c r="H41" s="158"/>
      <c r="I41" s="59"/>
      <c r="J41" s="59"/>
      <c r="K41" s="59"/>
      <c r="L41" s="59"/>
      <c r="M41" s="59"/>
      <c r="N41" s="158"/>
      <c r="O41" s="158"/>
      <c r="P41" s="158"/>
      <c r="Q41" s="158"/>
      <c r="R41" s="158"/>
    </row>
    <row r="42" spans="3:20" ht="15.75" hidden="1" customHeight="1" x14ac:dyDescent="0.25">
      <c r="C42" s="158"/>
      <c r="D42" s="158"/>
      <c r="E42" s="158"/>
      <c r="F42" s="158"/>
      <c r="G42" s="158"/>
      <c r="H42" s="158"/>
      <c r="I42" s="59"/>
      <c r="J42" s="59"/>
      <c r="K42" s="59"/>
      <c r="L42" s="59"/>
      <c r="M42" s="59"/>
      <c r="N42" s="158"/>
      <c r="O42" s="158"/>
      <c r="P42" s="158"/>
      <c r="Q42" s="158"/>
      <c r="R42" s="158"/>
      <c r="S42" s="56"/>
      <c r="T42" s="56"/>
    </row>
    <row r="44" spans="3:20" ht="22.5" customHeight="1" x14ac:dyDescent="0.25">
      <c r="C44" s="159" t="s">
        <v>1270</v>
      </c>
    </row>
    <row r="45" spans="3:20" ht="12.75" customHeight="1" x14ac:dyDescent="0.25"/>
    <row r="46" spans="3:20" ht="15" x14ac:dyDescent="0.25">
      <c r="C46" s="352" t="s">
        <v>1271</v>
      </c>
      <c r="D46" s="352"/>
      <c r="E46" s="352"/>
      <c r="F46" s="352"/>
      <c r="G46" s="352" t="s">
        <v>1272</v>
      </c>
      <c r="H46" s="352"/>
      <c r="I46" s="352"/>
      <c r="J46" s="352"/>
    </row>
    <row r="47" spans="3:20" ht="15" x14ac:dyDescent="0.25">
      <c r="C47" s="352">
        <v>1</v>
      </c>
      <c r="D47" s="352"/>
      <c r="E47" s="352"/>
      <c r="F47" s="352"/>
      <c r="G47" s="352">
        <v>2</v>
      </c>
      <c r="H47" s="352"/>
      <c r="I47" s="352"/>
      <c r="J47" s="352"/>
    </row>
    <row r="48" spans="3:20" ht="15" x14ac:dyDescent="0.25">
      <c r="C48" s="352"/>
      <c r="D48" s="352"/>
      <c r="E48" s="352"/>
      <c r="F48" s="352"/>
      <c r="G48" s="352"/>
      <c r="H48" s="352"/>
      <c r="I48" s="352"/>
      <c r="J48" s="352"/>
    </row>
    <row r="49" spans="3:21" ht="15" customHeight="1" x14ac:dyDescent="0.25"/>
    <row r="50" spans="3:21" ht="15" customHeight="1" x14ac:dyDescent="0.25">
      <c r="C50" s="159" t="s">
        <v>59</v>
      </c>
    </row>
    <row r="51" spans="3:21" ht="15" customHeight="1" x14ac:dyDescent="0.25">
      <c r="C51" s="313" t="s">
        <v>60</v>
      </c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</row>
    <row r="52" spans="3:21" ht="12.75" customHeight="1" x14ac:dyDescent="0.25"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</row>
    <row r="53" spans="3:21" ht="15" customHeight="1" x14ac:dyDescent="0.25">
      <c r="C53" s="336" t="s">
        <v>1308</v>
      </c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336"/>
      <c r="Q53" s="336"/>
      <c r="R53" s="119"/>
      <c r="S53" s="119"/>
      <c r="T53" s="119"/>
      <c r="U53" s="119"/>
    </row>
    <row r="54" spans="3:21" ht="15" hidden="1" x14ac:dyDescent="0.25">
      <c r="C54" s="336"/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120"/>
      <c r="S54" s="120"/>
      <c r="T54" s="120"/>
    </row>
    <row r="55" spans="3:21" ht="17.25" hidden="1" customHeight="1" x14ac:dyDescent="0.25">
      <c r="C55" s="337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  <c r="O55" s="337"/>
      <c r="P55" s="337"/>
      <c r="Q55" s="337"/>
      <c r="R55" s="120"/>
      <c r="S55" s="120"/>
      <c r="T55" s="120"/>
    </row>
    <row r="56" spans="3:21" ht="21" hidden="1" customHeight="1" x14ac:dyDescent="0.25"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337"/>
      <c r="Q56" s="337"/>
      <c r="R56" s="121"/>
      <c r="S56" s="121"/>
      <c r="T56" s="121"/>
    </row>
    <row r="57" spans="3:21" ht="13.5" customHeight="1" x14ac:dyDescent="0.25">
      <c r="C57" s="335" t="s">
        <v>61</v>
      </c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  <c r="R57" s="335"/>
      <c r="S57" s="335"/>
      <c r="T57" s="335"/>
    </row>
    <row r="58" spans="3:21" ht="15.75" customHeight="1" x14ac:dyDescent="0.25"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</row>
    <row r="59" spans="3:21" ht="15" customHeight="1" x14ac:dyDescent="0.25">
      <c r="C59" s="159" t="s">
        <v>62</v>
      </c>
    </row>
    <row r="60" spans="3:21" s="56" customFormat="1" ht="17.25" customHeight="1" x14ac:dyDescent="0.25"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</row>
    <row r="61" spans="3:21" s="56" customFormat="1" ht="13.5" customHeight="1" x14ac:dyDescent="0.25">
      <c r="C61" s="356" t="s">
        <v>63</v>
      </c>
      <c r="D61" s="322"/>
      <c r="E61" s="322"/>
      <c r="F61" s="322"/>
      <c r="G61" s="323"/>
      <c r="H61" s="356" t="s">
        <v>64</v>
      </c>
      <c r="I61" s="322"/>
      <c r="J61" s="322"/>
      <c r="K61" s="322"/>
      <c r="L61" s="322"/>
      <c r="M61" s="322"/>
      <c r="N61" s="322"/>
      <c r="O61" s="323"/>
      <c r="P61" s="358" t="s">
        <v>65</v>
      </c>
      <c r="Q61" s="359"/>
      <c r="R61" s="72"/>
      <c r="S61" s="324"/>
      <c r="T61" s="324"/>
    </row>
    <row r="62" spans="3:21" s="56" customFormat="1" ht="15" x14ac:dyDescent="0.25">
      <c r="C62" s="356">
        <v>1</v>
      </c>
      <c r="D62" s="322"/>
      <c r="E62" s="322"/>
      <c r="F62" s="322"/>
      <c r="G62" s="323"/>
      <c r="H62" s="356">
        <v>2</v>
      </c>
      <c r="I62" s="322"/>
      <c r="J62" s="322"/>
      <c r="K62" s="322"/>
      <c r="L62" s="322"/>
      <c r="M62" s="322"/>
      <c r="N62" s="322"/>
      <c r="O62" s="323"/>
      <c r="P62" s="349">
        <v>3</v>
      </c>
      <c r="Q62" s="351"/>
      <c r="R62" s="72"/>
      <c r="S62" s="325"/>
      <c r="T62" s="325"/>
    </row>
    <row r="63" spans="3:21" s="56" customFormat="1" ht="33" customHeight="1" x14ac:dyDescent="0.25">
      <c r="C63" s="357" t="s">
        <v>66</v>
      </c>
      <c r="D63" s="328"/>
      <c r="E63" s="328"/>
      <c r="F63" s="328"/>
      <c r="G63" s="329"/>
      <c r="H63" s="357" t="s">
        <v>67</v>
      </c>
      <c r="I63" s="328"/>
      <c r="J63" s="328"/>
      <c r="K63" s="328"/>
      <c r="L63" s="328"/>
      <c r="M63" s="328"/>
      <c r="N63" s="328"/>
      <c r="O63" s="329"/>
      <c r="P63" s="347" t="s">
        <v>68</v>
      </c>
      <c r="Q63" s="341"/>
      <c r="R63" s="73"/>
      <c r="S63" s="330"/>
      <c r="T63" s="330"/>
    </row>
    <row r="64" spans="3:21" s="56" customFormat="1" ht="27.75" customHeight="1" x14ac:dyDescent="0.25">
      <c r="C64" s="357" t="s">
        <v>69</v>
      </c>
      <c r="D64" s="328"/>
      <c r="E64" s="328"/>
      <c r="F64" s="328"/>
      <c r="G64" s="329"/>
      <c r="H64" s="357" t="s">
        <v>67</v>
      </c>
      <c r="I64" s="328"/>
      <c r="J64" s="328"/>
      <c r="K64" s="328"/>
      <c r="L64" s="328"/>
      <c r="M64" s="328"/>
      <c r="N64" s="328"/>
      <c r="O64" s="329"/>
      <c r="P64" s="347" t="s">
        <v>68</v>
      </c>
      <c r="Q64" s="341"/>
      <c r="R64" s="73"/>
      <c r="S64" s="330"/>
      <c r="T64" s="330"/>
    </row>
    <row r="65" spans="3:20" ht="32.25" customHeight="1" x14ac:dyDescent="0.25">
      <c r="C65" s="357" t="s">
        <v>70</v>
      </c>
      <c r="D65" s="328"/>
      <c r="E65" s="328"/>
      <c r="F65" s="328"/>
      <c r="G65" s="329"/>
      <c r="H65" s="357" t="s">
        <v>67</v>
      </c>
      <c r="I65" s="328"/>
      <c r="J65" s="328"/>
      <c r="K65" s="328"/>
      <c r="L65" s="328"/>
      <c r="M65" s="328"/>
      <c r="N65" s="328"/>
      <c r="O65" s="329"/>
      <c r="P65" s="347" t="s">
        <v>68</v>
      </c>
      <c r="Q65" s="341"/>
      <c r="R65" s="73"/>
      <c r="S65" s="330"/>
      <c r="T65" s="330"/>
    </row>
    <row r="66" spans="3:20" ht="27.75" customHeight="1" x14ac:dyDescent="0.25">
      <c r="C66" s="357" t="s">
        <v>71</v>
      </c>
      <c r="D66" s="328"/>
      <c r="E66" s="328"/>
      <c r="F66" s="328"/>
      <c r="G66" s="329"/>
      <c r="H66" s="357" t="s">
        <v>67</v>
      </c>
      <c r="I66" s="328"/>
      <c r="J66" s="328"/>
      <c r="K66" s="328"/>
      <c r="L66" s="328"/>
      <c r="M66" s="328"/>
      <c r="N66" s="328"/>
      <c r="O66" s="329"/>
      <c r="P66" s="347" t="s">
        <v>68</v>
      </c>
      <c r="Q66" s="341"/>
      <c r="R66" s="73"/>
      <c r="S66" s="330"/>
      <c r="T66" s="330"/>
    </row>
    <row r="67" spans="3:20" ht="27.75" customHeight="1" x14ac:dyDescent="0.25"/>
  </sheetData>
  <mergeCells count="106">
    <mergeCell ref="C66:G66"/>
    <mergeCell ref="H66:O66"/>
    <mergeCell ref="P66:Q66"/>
    <mergeCell ref="S66:T66"/>
    <mergeCell ref="C64:G64"/>
    <mergeCell ref="H64:O64"/>
    <mergeCell ref="P64:Q64"/>
    <mergeCell ref="S64:T64"/>
    <mergeCell ref="C65:G65"/>
    <mergeCell ref="H65:O65"/>
    <mergeCell ref="P65:Q65"/>
    <mergeCell ref="S65:T65"/>
    <mergeCell ref="C62:G62"/>
    <mergeCell ref="H62:O62"/>
    <mergeCell ref="P62:Q62"/>
    <mergeCell ref="S62:T62"/>
    <mergeCell ref="C63:G63"/>
    <mergeCell ref="H63:O63"/>
    <mergeCell ref="P63:Q63"/>
    <mergeCell ref="S63:T63"/>
    <mergeCell ref="C54:Q54"/>
    <mergeCell ref="C55:Q55"/>
    <mergeCell ref="C56:Q56"/>
    <mergeCell ref="C57:T57"/>
    <mergeCell ref="C61:G61"/>
    <mergeCell ref="H61:O61"/>
    <mergeCell ref="P61:Q61"/>
    <mergeCell ref="S61:T61"/>
    <mergeCell ref="C47:F47"/>
    <mergeCell ref="G47:J47"/>
    <mergeCell ref="C48:F48"/>
    <mergeCell ref="G48:J48"/>
    <mergeCell ref="C51:R51"/>
    <mergeCell ref="C53:Q53"/>
    <mergeCell ref="C35:F35"/>
    <mergeCell ref="G35:H35"/>
    <mergeCell ref="I35:J35"/>
    <mergeCell ref="K35:M35"/>
    <mergeCell ref="N35:Q35"/>
    <mergeCell ref="C46:F46"/>
    <mergeCell ref="G46:J46"/>
    <mergeCell ref="C33:F33"/>
    <mergeCell ref="G33:H33"/>
    <mergeCell ref="I33:J33"/>
    <mergeCell ref="K33:M33"/>
    <mergeCell ref="N33:Q33"/>
    <mergeCell ref="C34:F34"/>
    <mergeCell ref="G34:H34"/>
    <mergeCell ref="I34:J34"/>
    <mergeCell ref="K34:M34"/>
    <mergeCell ref="N34:Q34"/>
    <mergeCell ref="T24:T26"/>
    <mergeCell ref="K25:K26"/>
    <mergeCell ref="L25:L26"/>
    <mergeCell ref="C32:Q32"/>
    <mergeCell ref="S23:T23"/>
    <mergeCell ref="E24:E26"/>
    <mergeCell ref="F24:F26"/>
    <mergeCell ref="G24:G26"/>
    <mergeCell ref="H24:H26"/>
    <mergeCell ref="I24:I26"/>
    <mergeCell ref="J24:J26"/>
    <mergeCell ref="K24:L24"/>
    <mergeCell ref="M24:M26"/>
    <mergeCell ref="N24:N26"/>
    <mergeCell ref="C23:C26"/>
    <mergeCell ref="E23:G23"/>
    <mergeCell ref="H23:I23"/>
    <mergeCell ref="J23:L23"/>
    <mergeCell ref="M23:O23"/>
    <mergeCell ref="P23:Q23"/>
    <mergeCell ref="O24:O26"/>
    <mergeCell ref="P24:P26"/>
    <mergeCell ref="J13:L13"/>
    <mergeCell ref="M13:O13"/>
    <mergeCell ref="P13:Q13"/>
    <mergeCell ref="E14:E16"/>
    <mergeCell ref="F14:F16"/>
    <mergeCell ref="G14:G16"/>
    <mergeCell ref="H14:H16"/>
    <mergeCell ref="R24:R26"/>
    <mergeCell ref="S24:S26"/>
    <mergeCell ref="C1:R1"/>
    <mergeCell ref="C4:N4"/>
    <mergeCell ref="O4:P9"/>
    <mergeCell ref="Q4:Q9"/>
    <mergeCell ref="C5:N5"/>
    <mergeCell ref="C6:N6"/>
    <mergeCell ref="C7:N7"/>
    <mergeCell ref="C8:N8"/>
    <mergeCell ref="Q24:Q26"/>
    <mergeCell ref="P14:P16"/>
    <mergeCell ref="Q14:Q16"/>
    <mergeCell ref="R14:R16"/>
    <mergeCell ref="K15:K16"/>
    <mergeCell ref="L15:L16"/>
    <mergeCell ref="C17:D17"/>
    <mergeCell ref="I14:I16"/>
    <mergeCell ref="J14:J16"/>
    <mergeCell ref="K14:L14"/>
    <mergeCell ref="M14:M16"/>
    <mergeCell ref="N14:N16"/>
    <mergeCell ref="O14:O16"/>
    <mergeCell ref="C13:D16"/>
    <mergeCell ref="E13:G13"/>
    <mergeCell ref="H13:I13"/>
  </mergeCells>
  <pageMargins left="0.59055118110236227" right="0.51181102362204722" top="0.78740157480314965" bottom="0.39370078740157483" header="0.19685039370078741" footer="0.19685039370078741"/>
  <pageSetup paperSize="9" scale="77" firstPageNumber="16" fitToHeight="2" orientation="landscape" useFirstPageNumber="1" r:id="rId1"/>
  <headerFooter alignWithMargins="0">
    <oddHeader>&amp;C&amp;"Times New Roman,обычный"&amp;10&amp;P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view="pageBreakPreview" topLeftCell="C1" zoomScale="80" zoomScaleNormal="90" zoomScaleSheetLayoutView="80" workbookViewId="0">
      <selection activeCell="C12" sqref="A12:XFD12"/>
    </sheetView>
  </sheetViews>
  <sheetFormatPr defaultColWidth="10.7109375" defaultRowHeight="12" customHeight="1" x14ac:dyDescent="0.25"/>
  <cols>
    <col min="1" max="1" width="8" style="176" hidden="1" customWidth="1"/>
    <col min="2" max="2" width="7.140625" style="176" hidden="1" customWidth="1"/>
    <col min="3" max="3" width="16.42578125" style="176" customWidth="1"/>
    <col min="4" max="4" width="7.7109375" style="176" hidden="1" customWidth="1"/>
    <col min="5" max="5" width="11.42578125" style="176" customWidth="1"/>
    <col min="6" max="6" width="13.28515625" style="176" customWidth="1"/>
    <col min="7" max="7" width="11" style="176" customWidth="1"/>
    <col min="8" max="8" width="21" style="176" customWidth="1"/>
    <col min="9" max="9" width="12.85546875" style="176" customWidth="1"/>
    <col min="10" max="10" width="14.42578125" style="176" customWidth="1"/>
    <col min="11" max="11" width="11" style="176" customWidth="1"/>
    <col min="12" max="12" width="9.42578125" style="176" customWidth="1"/>
    <col min="13" max="17" width="10.7109375" style="176"/>
    <col min="18" max="18" width="8" style="176" customWidth="1"/>
    <col min="19" max="19" width="8.85546875" style="176" customWidth="1"/>
    <col min="20" max="20" width="8.5703125" style="176" customWidth="1"/>
    <col min="21" max="23" width="10.7109375" style="176" hidden="1" customWidth="1"/>
    <col min="24" max="16384" width="10.7109375" style="176"/>
  </cols>
  <sheetData>
    <row r="1" spans="3:20" ht="18.75" customHeight="1" x14ac:dyDescent="0.25">
      <c r="C1" s="295" t="s">
        <v>1</v>
      </c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</row>
    <row r="2" spans="3:20" ht="15" x14ac:dyDescent="0.25">
      <c r="J2" s="54" t="s">
        <v>2</v>
      </c>
      <c r="K2" s="55" t="s">
        <v>1387</v>
      </c>
    </row>
    <row r="3" spans="3:20" ht="15" x14ac:dyDescent="0.25"/>
    <row r="4" spans="3:20" ht="29.25" customHeight="1" x14ac:dyDescent="0.25">
      <c r="C4" s="307" t="s">
        <v>4</v>
      </c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8"/>
      <c r="O4" s="338" t="s">
        <v>5</v>
      </c>
      <c r="P4" s="338"/>
      <c r="Q4" s="304" t="s">
        <v>1388</v>
      </c>
      <c r="R4" s="67"/>
      <c r="S4" s="65"/>
      <c r="T4" s="67"/>
    </row>
    <row r="5" spans="3:20" ht="15" x14ac:dyDescent="0.25">
      <c r="C5" s="309" t="s">
        <v>1379</v>
      </c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10"/>
      <c r="O5" s="338"/>
      <c r="P5" s="338"/>
      <c r="Q5" s="305"/>
      <c r="R5" s="67"/>
      <c r="S5" s="65"/>
      <c r="T5" s="67"/>
    </row>
    <row r="6" spans="3:20" ht="15" customHeight="1" x14ac:dyDescent="0.25">
      <c r="C6" s="277" t="s">
        <v>8</v>
      </c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8"/>
      <c r="O6" s="338"/>
      <c r="P6" s="338"/>
      <c r="Q6" s="305"/>
      <c r="R6" s="67"/>
      <c r="S6" s="65"/>
      <c r="T6" s="67"/>
    </row>
    <row r="7" spans="3:20" ht="29.25" customHeight="1" x14ac:dyDescent="0.25">
      <c r="C7" s="279" t="s">
        <v>9</v>
      </c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80"/>
      <c r="O7" s="338"/>
      <c r="P7" s="338"/>
      <c r="Q7" s="305"/>
      <c r="R7" s="67"/>
      <c r="S7" s="65"/>
      <c r="T7" s="67"/>
    </row>
    <row r="8" spans="3:20" ht="15" x14ac:dyDescent="0.25">
      <c r="C8" s="281" t="s">
        <v>94</v>
      </c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2"/>
      <c r="O8" s="338"/>
      <c r="P8" s="338"/>
      <c r="Q8" s="305"/>
      <c r="R8" s="67"/>
      <c r="S8" s="65"/>
      <c r="T8" s="67"/>
    </row>
    <row r="9" spans="3:20" ht="29.25" customHeight="1" x14ac:dyDescent="0.25">
      <c r="C9" s="56"/>
      <c r="D9" s="56"/>
      <c r="E9" s="56"/>
      <c r="F9" s="56"/>
      <c r="G9" s="56"/>
      <c r="H9" s="56"/>
      <c r="I9" s="56"/>
      <c r="J9" s="56"/>
      <c r="K9" s="65"/>
      <c r="L9" s="65"/>
      <c r="M9" s="56"/>
      <c r="N9" s="56"/>
      <c r="O9" s="338"/>
      <c r="P9" s="338"/>
      <c r="Q9" s="306"/>
      <c r="R9" s="67"/>
      <c r="S9" s="65"/>
      <c r="T9" s="67"/>
    </row>
    <row r="10" spans="3:20" ht="16.5" customHeight="1" x14ac:dyDescent="0.25">
      <c r="C10" s="176" t="s">
        <v>10</v>
      </c>
      <c r="S10" s="66"/>
      <c r="T10" s="66"/>
    </row>
    <row r="11" spans="3:20" ht="15" x14ac:dyDescent="0.25">
      <c r="C11" s="176" t="s">
        <v>11</v>
      </c>
      <c r="S11" s="66"/>
      <c r="T11" s="66"/>
    </row>
    <row r="12" spans="3:20" ht="15" hidden="1" x14ac:dyDescent="0.25"/>
    <row r="13" spans="3:20" s="56" customFormat="1" ht="116.25" customHeight="1" x14ac:dyDescent="0.25">
      <c r="C13" s="298" t="s">
        <v>12</v>
      </c>
      <c r="D13" s="344"/>
      <c r="E13" s="343" t="s">
        <v>13</v>
      </c>
      <c r="F13" s="296"/>
      <c r="G13" s="297"/>
      <c r="H13" s="343" t="s">
        <v>14</v>
      </c>
      <c r="I13" s="297"/>
      <c r="J13" s="343" t="s">
        <v>15</v>
      </c>
      <c r="K13" s="296"/>
      <c r="L13" s="297"/>
      <c r="M13" s="343" t="s">
        <v>16</v>
      </c>
      <c r="N13" s="296"/>
      <c r="O13" s="297"/>
      <c r="P13" s="339" t="s">
        <v>17</v>
      </c>
      <c r="Q13" s="339"/>
      <c r="R13" s="111"/>
    </row>
    <row r="14" spans="3:20" s="56" customFormat="1" ht="13.5" customHeight="1" x14ac:dyDescent="0.25">
      <c r="C14" s="299"/>
      <c r="D14" s="345"/>
      <c r="E14" s="288" t="s">
        <v>18</v>
      </c>
      <c r="F14" s="288" t="s">
        <v>18</v>
      </c>
      <c r="G14" s="288" t="s">
        <v>18</v>
      </c>
      <c r="H14" s="288" t="s">
        <v>18</v>
      </c>
      <c r="I14" s="288" t="s">
        <v>18</v>
      </c>
      <c r="J14" s="338" t="s">
        <v>19</v>
      </c>
      <c r="K14" s="343" t="s">
        <v>20</v>
      </c>
      <c r="L14" s="297"/>
      <c r="M14" s="285" t="s">
        <v>1395</v>
      </c>
      <c r="N14" s="285" t="s">
        <v>1394</v>
      </c>
      <c r="O14" s="285" t="s">
        <v>1393</v>
      </c>
      <c r="P14" s="340" t="s">
        <v>21</v>
      </c>
      <c r="Q14" s="339" t="s">
        <v>22</v>
      </c>
      <c r="R14" s="303"/>
    </row>
    <row r="15" spans="3:20" s="56" customFormat="1" ht="9" customHeight="1" x14ac:dyDescent="0.25">
      <c r="C15" s="299"/>
      <c r="D15" s="345"/>
      <c r="E15" s="289"/>
      <c r="F15" s="289"/>
      <c r="G15" s="289"/>
      <c r="H15" s="289"/>
      <c r="I15" s="289"/>
      <c r="J15" s="338"/>
      <c r="K15" s="288" t="s">
        <v>23</v>
      </c>
      <c r="L15" s="338" t="s">
        <v>24</v>
      </c>
      <c r="M15" s="286"/>
      <c r="N15" s="286" t="s">
        <v>25</v>
      </c>
      <c r="O15" s="286"/>
      <c r="P15" s="340"/>
      <c r="Q15" s="339"/>
      <c r="R15" s="303"/>
    </row>
    <row r="16" spans="3:20" s="56" customFormat="1" ht="60" customHeight="1" x14ac:dyDescent="0.25">
      <c r="C16" s="300"/>
      <c r="D16" s="346"/>
      <c r="E16" s="290"/>
      <c r="F16" s="290"/>
      <c r="G16" s="290"/>
      <c r="H16" s="290"/>
      <c r="I16" s="290"/>
      <c r="J16" s="338"/>
      <c r="K16" s="290"/>
      <c r="L16" s="338"/>
      <c r="M16" s="287"/>
      <c r="N16" s="287"/>
      <c r="O16" s="287"/>
      <c r="P16" s="340"/>
      <c r="Q16" s="339"/>
      <c r="R16" s="303"/>
    </row>
    <row r="17" spans="1:23" s="58" customFormat="1" ht="15" x14ac:dyDescent="0.25">
      <c r="C17" s="341">
        <v>1</v>
      </c>
      <c r="D17" s="342"/>
      <c r="E17" s="177">
        <v>2</v>
      </c>
      <c r="F17" s="177">
        <v>3</v>
      </c>
      <c r="G17" s="177">
        <v>4</v>
      </c>
      <c r="H17" s="177">
        <v>5</v>
      </c>
      <c r="I17" s="177">
        <v>6</v>
      </c>
      <c r="J17" s="177">
        <v>7</v>
      </c>
      <c r="K17" s="177">
        <v>8</v>
      </c>
      <c r="L17" s="177">
        <v>9</v>
      </c>
      <c r="M17" s="177">
        <v>10</v>
      </c>
      <c r="N17" s="178">
        <v>11</v>
      </c>
      <c r="O17" s="178">
        <v>12</v>
      </c>
      <c r="P17" s="178">
        <v>13</v>
      </c>
      <c r="Q17" s="177">
        <v>14</v>
      </c>
      <c r="R17" s="173"/>
    </row>
    <row r="18" spans="1:23" s="56" customFormat="1" ht="15" x14ac:dyDescent="0.25">
      <c r="C18" s="163"/>
      <c r="D18" s="163"/>
      <c r="E18" s="163"/>
      <c r="F18" s="177"/>
      <c r="G18" s="177"/>
      <c r="H18" s="177"/>
      <c r="I18" s="180"/>
      <c r="J18" s="165"/>
      <c r="K18" s="165"/>
      <c r="L18" s="166"/>
      <c r="M18" s="166"/>
      <c r="N18" s="179"/>
      <c r="O18" s="181"/>
      <c r="P18" s="178"/>
      <c r="Q18" s="177"/>
      <c r="R18" s="173"/>
    </row>
    <row r="19" spans="1:23" s="56" customFormat="1" ht="15" x14ac:dyDescent="0.25">
      <c r="C19" s="163"/>
      <c r="D19" s="163"/>
      <c r="E19" s="163"/>
      <c r="F19" s="177"/>
      <c r="G19" s="177"/>
      <c r="H19" s="177"/>
      <c r="I19" s="177"/>
      <c r="J19" s="165"/>
      <c r="K19" s="165"/>
      <c r="L19" s="166"/>
      <c r="M19" s="166"/>
      <c r="N19" s="180"/>
      <c r="O19" s="182"/>
      <c r="P19" s="177"/>
      <c r="Q19" s="177"/>
      <c r="R19" s="173"/>
    </row>
    <row r="20" spans="1:23" ht="15" x14ac:dyDescent="0.25"/>
    <row r="21" spans="1:23" ht="16.5" customHeight="1" x14ac:dyDescent="0.25">
      <c r="C21" s="176" t="s">
        <v>26</v>
      </c>
    </row>
    <row r="22" spans="1:23" ht="6" customHeight="1" x14ac:dyDescent="0.25"/>
    <row r="23" spans="1:23" s="56" customFormat="1" ht="108.75" customHeight="1" x14ac:dyDescent="0.25">
      <c r="C23" s="338" t="s">
        <v>12</v>
      </c>
      <c r="D23" s="180"/>
      <c r="E23" s="338" t="s">
        <v>27</v>
      </c>
      <c r="F23" s="338"/>
      <c r="G23" s="338"/>
      <c r="H23" s="338" t="s">
        <v>14</v>
      </c>
      <c r="I23" s="338"/>
      <c r="J23" s="338" t="s">
        <v>28</v>
      </c>
      <c r="K23" s="338"/>
      <c r="L23" s="338"/>
      <c r="M23" s="338" t="s">
        <v>29</v>
      </c>
      <c r="N23" s="338"/>
      <c r="O23" s="338"/>
      <c r="P23" s="339" t="s">
        <v>30</v>
      </c>
      <c r="Q23" s="339"/>
      <c r="R23" s="65"/>
      <c r="S23" s="303"/>
      <c r="T23" s="303"/>
    </row>
    <row r="24" spans="1:23" s="56" customFormat="1" ht="27" customHeight="1" x14ac:dyDescent="0.25">
      <c r="C24" s="338"/>
      <c r="D24" s="180"/>
      <c r="E24" s="338" t="s">
        <v>31</v>
      </c>
      <c r="F24" s="338" t="s">
        <v>32</v>
      </c>
      <c r="G24" s="338" t="s">
        <v>33</v>
      </c>
      <c r="H24" s="338" t="s">
        <v>1374</v>
      </c>
      <c r="I24" s="338" t="s">
        <v>35</v>
      </c>
      <c r="J24" s="338" t="s">
        <v>19</v>
      </c>
      <c r="K24" s="338" t="s">
        <v>20</v>
      </c>
      <c r="L24" s="338"/>
      <c r="M24" s="348" t="s">
        <v>1395</v>
      </c>
      <c r="N24" s="348" t="s">
        <v>1394</v>
      </c>
      <c r="O24" s="348" t="s">
        <v>1393</v>
      </c>
      <c r="P24" s="340" t="s">
        <v>21</v>
      </c>
      <c r="Q24" s="339" t="s">
        <v>22</v>
      </c>
      <c r="R24" s="312"/>
      <c r="S24" s="311"/>
      <c r="T24" s="303"/>
    </row>
    <row r="25" spans="1:23" s="56" customFormat="1" ht="27" customHeight="1" x14ac:dyDescent="0.25">
      <c r="C25" s="338"/>
      <c r="D25" s="180"/>
      <c r="E25" s="338"/>
      <c r="F25" s="338"/>
      <c r="G25" s="338"/>
      <c r="H25" s="338"/>
      <c r="I25" s="338"/>
      <c r="J25" s="338"/>
      <c r="K25" s="338" t="s">
        <v>36</v>
      </c>
      <c r="L25" s="338" t="s">
        <v>24</v>
      </c>
      <c r="M25" s="348"/>
      <c r="N25" s="348" t="s">
        <v>25</v>
      </c>
      <c r="O25" s="348"/>
      <c r="P25" s="340"/>
      <c r="Q25" s="339"/>
      <c r="R25" s="312"/>
      <c r="S25" s="311"/>
      <c r="T25" s="303"/>
    </row>
    <row r="26" spans="1:23" s="56" customFormat="1" ht="57" customHeight="1" x14ac:dyDescent="0.25">
      <c r="C26" s="338"/>
      <c r="D26" s="180"/>
      <c r="E26" s="338"/>
      <c r="F26" s="338"/>
      <c r="G26" s="338"/>
      <c r="H26" s="338"/>
      <c r="I26" s="338"/>
      <c r="J26" s="338"/>
      <c r="K26" s="338"/>
      <c r="L26" s="338"/>
      <c r="M26" s="348"/>
      <c r="N26" s="348"/>
      <c r="O26" s="348"/>
      <c r="P26" s="340"/>
      <c r="Q26" s="339"/>
      <c r="R26" s="312"/>
      <c r="S26" s="311"/>
      <c r="T26" s="303"/>
    </row>
    <row r="27" spans="1:23" s="58" customFormat="1" ht="15" x14ac:dyDescent="0.25">
      <c r="A27" s="58" t="str">
        <f>E27&amp;F27&amp;G27&amp;H27</f>
        <v>2345</v>
      </c>
      <c r="C27" s="178">
        <v>1</v>
      </c>
      <c r="D27" s="178"/>
      <c r="E27" s="178">
        <v>2</v>
      </c>
      <c r="F27" s="178">
        <v>3</v>
      </c>
      <c r="G27" s="178">
        <v>4</v>
      </c>
      <c r="H27" s="178">
        <v>5</v>
      </c>
      <c r="I27" s="178">
        <v>6</v>
      </c>
      <c r="J27" s="178">
        <v>7</v>
      </c>
      <c r="K27" s="178">
        <v>8</v>
      </c>
      <c r="L27" s="178">
        <v>9</v>
      </c>
      <c r="M27" s="178">
        <v>10</v>
      </c>
      <c r="N27" s="178">
        <v>11</v>
      </c>
      <c r="O27" s="178">
        <v>12</v>
      </c>
      <c r="P27" s="178">
        <v>13</v>
      </c>
      <c r="Q27" s="178">
        <v>14</v>
      </c>
      <c r="R27" s="174"/>
      <c r="S27" s="174"/>
      <c r="T27" s="174"/>
    </row>
    <row r="28" spans="1:23" s="58" customFormat="1" ht="60" customHeight="1" x14ac:dyDescent="0.25">
      <c r="A28" s="58" t="e">
        <f>E28&amp;F28&amp;H28&amp;#REF!</f>
        <v>#REF!</v>
      </c>
      <c r="B28" s="58">
        <v>1</v>
      </c>
      <c r="C28" s="151" t="s">
        <v>1389</v>
      </c>
      <c r="D28" s="145"/>
      <c r="E28" s="145"/>
      <c r="F28" s="145"/>
      <c r="G28" s="177"/>
      <c r="H28" s="171" t="s">
        <v>1383</v>
      </c>
      <c r="I28" s="177"/>
      <c r="J28" s="145" t="s">
        <v>129</v>
      </c>
      <c r="K28" s="145" t="s">
        <v>128</v>
      </c>
      <c r="L28" s="146" t="s">
        <v>1311</v>
      </c>
      <c r="M28" s="171">
        <v>124</v>
      </c>
      <c r="N28" s="171">
        <v>124</v>
      </c>
      <c r="O28" s="171">
        <v>124</v>
      </c>
      <c r="P28" s="170">
        <f>ROUND(Q28/M28*100,1)</f>
        <v>4.8</v>
      </c>
      <c r="Q28" s="177">
        <f>ROUNDDOWN(M28*0.05,0)</f>
        <v>6</v>
      </c>
      <c r="R28" s="174"/>
      <c r="S28" s="117"/>
      <c r="T28" s="174"/>
    </row>
    <row r="29" spans="1:23" ht="24.75" customHeight="1" x14ac:dyDescent="0.25">
      <c r="M29" s="58"/>
      <c r="N29" s="58"/>
      <c r="O29" s="58"/>
      <c r="P29" s="58"/>
      <c r="Q29" s="58"/>
      <c r="R29" s="58"/>
      <c r="S29" s="58"/>
      <c r="T29" s="58"/>
      <c r="U29" s="57" t="e">
        <f>SUM(#REF!)</f>
        <v>#REF!</v>
      </c>
      <c r="V29" s="57" t="e">
        <f>SUM(#REF!)</f>
        <v>#REF!</v>
      </c>
      <c r="W29" s="57" t="e">
        <f>SUM(#REF!)</f>
        <v>#REF!</v>
      </c>
    </row>
    <row r="30" spans="1:23" ht="21" customHeight="1" x14ac:dyDescent="0.25">
      <c r="C30" s="176" t="s">
        <v>51</v>
      </c>
      <c r="U30" s="57" t="e">
        <f>U29+#REF!</f>
        <v>#REF!</v>
      </c>
      <c r="V30" s="57" t="e">
        <f>V29+#REF!</f>
        <v>#REF!</v>
      </c>
      <c r="W30" s="57" t="e">
        <f>W29+#REF!</f>
        <v>#REF!</v>
      </c>
    </row>
    <row r="31" spans="1:23" ht="14.25" customHeight="1" x14ac:dyDescent="0.25"/>
    <row r="32" spans="1:23" s="56" customFormat="1" ht="14.25" customHeight="1" x14ac:dyDescent="0.25">
      <c r="C32" s="347" t="s">
        <v>52</v>
      </c>
      <c r="D32" s="347"/>
      <c r="E32" s="347"/>
      <c r="F32" s="347"/>
      <c r="G32" s="347"/>
      <c r="H32" s="347"/>
      <c r="I32" s="347"/>
      <c r="J32" s="347"/>
      <c r="K32" s="347"/>
      <c r="L32" s="347"/>
      <c r="M32" s="347"/>
      <c r="N32" s="347"/>
      <c r="O32" s="347"/>
      <c r="P32" s="347"/>
      <c r="Q32" s="341"/>
      <c r="R32" s="68"/>
      <c r="S32" s="176"/>
      <c r="T32" s="176"/>
    </row>
    <row r="33" spans="3:20" s="58" customFormat="1" ht="13.5" customHeight="1" x14ac:dyDescent="0.25">
      <c r="C33" s="338" t="s">
        <v>53</v>
      </c>
      <c r="D33" s="338"/>
      <c r="E33" s="338"/>
      <c r="F33" s="338"/>
      <c r="G33" s="338" t="s">
        <v>54</v>
      </c>
      <c r="H33" s="338"/>
      <c r="I33" s="338" t="s">
        <v>55</v>
      </c>
      <c r="J33" s="338"/>
      <c r="K33" s="338" t="s">
        <v>56</v>
      </c>
      <c r="L33" s="338"/>
      <c r="M33" s="338"/>
      <c r="N33" s="338" t="s">
        <v>36</v>
      </c>
      <c r="O33" s="338"/>
      <c r="P33" s="338"/>
      <c r="Q33" s="343"/>
      <c r="R33" s="69"/>
      <c r="S33" s="56"/>
      <c r="T33" s="56"/>
    </row>
    <row r="34" spans="3:20" s="56" customFormat="1" ht="15" x14ac:dyDescent="0.25">
      <c r="C34" s="349">
        <v>1</v>
      </c>
      <c r="D34" s="349"/>
      <c r="E34" s="349"/>
      <c r="F34" s="349"/>
      <c r="G34" s="349">
        <v>2</v>
      </c>
      <c r="H34" s="349"/>
      <c r="I34" s="350" t="s">
        <v>57</v>
      </c>
      <c r="J34" s="350"/>
      <c r="K34" s="350" t="s">
        <v>58</v>
      </c>
      <c r="L34" s="350"/>
      <c r="M34" s="350"/>
      <c r="N34" s="349">
        <v>5</v>
      </c>
      <c r="O34" s="349"/>
      <c r="P34" s="349"/>
      <c r="Q34" s="351"/>
      <c r="R34" s="70"/>
      <c r="S34" s="58"/>
      <c r="T34" s="58"/>
    </row>
    <row r="35" spans="3:20" s="56" customFormat="1" ht="15" x14ac:dyDescent="0.25">
      <c r="C35" s="353"/>
      <c r="D35" s="353"/>
      <c r="E35" s="353"/>
      <c r="F35" s="353"/>
      <c r="G35" s="353"/>
      <c r="H35" s="353"/>
      <c r="I35" s="339"/>
      <c r="J35" s="339"/>
      <c r="K35" s="339"/>
      <c r="L35" s="339"/>
      <c r="M35" s="339"/>
      <c r="N35" s="354"/>
      <c r="O35" s="354"/>
      <c r="P35" s="354"/>
      <c r="Q35" s="355"/>
      <c r="R35" s="71"/>
    </row>
    <row r="36" spans="3:20" s="56" customFormat="1" ht="15" hidden="1" customHeight="1" x14ac:dyDescent="0.25">
      <c r="C36" s="175"/>
      <c r="D36" s="175"/>
      <c r="E36" s="175"/>
      <c r="F36" s="175"/>
      <c r="G36" s="175"/>
      <c r="H36" s="175"/>
      <c r="I36" s="59"/>
      <c r="J36" s="59"/>
      <c r="K36" s="59"/>
      <c r="L36" s="59"/>
      <c r="M36" s="59"/>
      <c r="N36" s="175"/>
      <c r="O36" s="175"/>
      <c r="P36" s="175"/>
      <c r="Q36" s="175"/>
      <c r="R36" s="175"/>
    </row>
    <row r="37" spans="3:20" s="56" customFormat="1" ht="15" hidden="1" customHeight="1" x14ac:dyDescent="0.25">
      <c r="C37" s="175"/>
      <c r="D37" s="175"/>
      <c r="E37" s="175"/>
      <c r="F37" s="175"/>
      <c r="G37" s="175"/>
      <c r="H37" s="175"/>
      <c r="I37" s="59"/>
      <c r="J37" s="59"/>
      <c r="K37" s="59"/>
      <c r="L37" s="59"/>
      <c r="M37" s="59"/>
      <c r="N37" s="175"/>
      <c r="O37" s="175"/>
      <c r="P37" s="175"/>
      <c r="Q37" s="175"/>
      <c r="R37" s="175"/>
    </row>
    <row r="38" spans="3:20" s="56" customFormat="1" ht="15" hidden="1" customHeight="1" x14ac:dyDescent="0.25">
      <c r="C38" s="175"/>
      <c r="D38" s="175"/>
      <c r="E38" s="175"/>
      <c r="F38" s="175"/>
      <c r="G38" s="175"/>
      <c r="H38" s="175"/>
      <c r="I38" s="59"/>
      <c r="J38" s="59"/>
      <c r="K38" s="59"/>
      <c r="L38" s="59"/>
      <c r="M38" s="59"/>
      <c r="N38" s="175"/>
      <c r="O38" s="175"/>
      <c r="P38" s="175"/>
      <c r="Q38" s="175"/>
      <c r="R38" s="175"/>
    </row>
    <row r="39" spans="3:20" s="56" customFormat="1" ht="15" hidden="1" customHeight="1" x14ac:dyDescent="0.25">
      <c r="C39" s="175"/>
      <c r="D39" s="175"/>
      <c r="E39" s="175"/>
      <c r="F39" s="175"/>
      <c r="G39" s="175"/>
      <c r="H39" s="175"/>
      <c r="I39" s="59"/>
      <c r="J39" s="59"/>
      <c r="K39" s="59"/>
      <c r="L39" s="59"/>
      <c r="M39" s="59"/>
      <c r="N39" s="175"/>
      <c r="O39" s="175"/>
      <c r="P39" s="175"/>
      <c r="Q39" s="175"/>
      <c r="R39" s="175"/>
    </row>
    <row r="40" spans="3:20" s="56" customFormat="1" ht="15" hidden="1" customHeight="1" x14ac:dyDescent="0.25">
      <c r="C40" s="175"/>
      <c r="D40" s="175"/>
      <c r="E40" s="175"/>
      <c r="F40" s="175"/>
      <c r="G40" s="175"/>
      <c r="H40" s="175"/>
      <c r="I40" s="59"/>
      <c r="J40" s="59"/>
      <c r="K40" s="59"/>
      <c r="L40" s="59"/>
      <c r="M40" s="59"/>
      <c r="N40" s="175"/>
      <c r="O40" s="175"/>
      <c r="P40" s="175"/>
      <c r="Q40" s="175"/>
      <c r="R40" s="175"/>
    </row>
    <row r="41" spans="3:20" s="56" customFormat="1" ht="15" hidden="1" customHeight="1" x14ac:dyDescent="0.25">
      <c r="C41" s="175"/>
      <c r="D41" s="175"/>
      <c r="E41" s="175"/>
      <c r="F41" s="175"/>
      <c r="G41" s="175"/>
      <c r="H41" s="175"/>
      <c r="I41" s="59"/>
      <c r="J41" s="59"/>
      <c r="K41" s="59"/>
      <c r="L41" s="59"/>
      <c r="M41" s="59"/>
      <c r="N41" s="175"/>
      <c r="O41" s="175"/>
      <c r="P41" s="175"/>
      <c r="Q41" s="175"/>
      <c r="R41" s="175"/>
    </row>
    <row r="42" spans="3:20" ht="15.75" hidden="1" customHeight="1" x14ac:dyDescent="0.25">
      <c r="C42" s="175"/>
      <c r="D42" s="175"/>
      <c r="E42" s="175"/>
      <c r="F42" s="175"/>
      <c r="G42" s="175"/>
      <c r="H42" s="175"/>
      <c r="I42" s="59"/>
      <c r="J42" s="59"/>
      <c r="K42" s="59"/>
      <c r="L42" s="59"/>
      <c r="M42" s="59"/>
      <c r="N42" s="175"/>
      <c r="O42" s="175"/>
      <c r="P42" s="175"/>
      <c r="Q42" s="175"/>
      <c r="R42" s="175"/>
      <c r="S42" s="56"/>
      <c r="T42" s="56"/>
    </row>
    <row r="44" spans="3:20" ht="22.5" customHeight="1" x14ac:dyDescent="0.25">
      <c r="C44" s="176" t="s">
        <v>1270</v>
      </c>
    </row>
    <row r="45" spans="3:20" ht="12.75" customHeight="1" x14ac:dyDescent="0.25"/>
    <row r="46" spans="3:20" ht="15" x14ac:dyDescent="0.25">
      <c r="C46" s="352" t="s">
        <v>1271</v>
      </c>
      <c r="D46" s="352"/>
      <c r="E46" s="352"/>
      <c r="F46" s="352"/>
      <c r="G46" s="352" t="s">
        <v>1272</v>
      </c>
      <c r="H46" s="352"/>
      <c r="I46" s="352"/>
      <c r="J46" s="352"/>
    </row>
    <row r="47" spans="3:20" ht="15" x14ac:dyDescent="0.25">
      <c r="C47" s="352">
        <v>1</v>
      </c>
      <c r="D47" s="352"/>
      <c r="E47" s="352"/>
      <c r="F47" s="352"/>
      <c r="G47" s="352">
        <v>2</v>
      </c>
      <c r="H47" s="352"/>
      <c r="I47" s="352"/>
      <c r="J47" s="352"/>
    </row>
    <row r="48" spans="3:20" ht="15" x14ac:dyDescent="0.25">
      <c r="C48" s="352"/>
      <c r="D48" s="352"/>
      <c r="E48" s="352"/>
      <c r="F48" s="352"/>
      <c r="G48" s="352"/>
      <c r="H48" s="352"/>
      <c r="I48" s="352"/>
      <c r="J48" s="352"/>
    </row>
    <row r="49" spans="3:21" ht="15" customHeight="1" x14ac:dyDescent="0.25"/>
    <row r="50" spans="3:21" ht="12" customHeight="1" x14ac:dyDescent="0.25">
      <c r="C50" s="176" t="s">
        <v>59</v>
      </c>
    </row>
    <row r="51" spans="3:21" ht="12" customHeight="1" x14ac:dyDescent="0.25">
      <c r="C51" s="313" t="s">
        <v>60</v>
      </c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</row>
    <row r="52" spans="3:21" ht="12" hidden="1" customHeight="1" x14ac:dyDescent="0.25"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</row>
    <row r="53" spans="3:21" ht="12" customHeight="1" x14ac:dyDescent="0.25">
      <c r="C53" s="336" t="s">
        <v>1308</v>
      </c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336"/>
      <c r="Q53" s="336"/>
      <c r="R53" s="119"/>
      <c r="S53" s="119"/>
      <c r="T53" s="119"/>
      <c r="U53" s="119"/>
    </row>
    <row r="54" spans="3:21" ht="12" customHeight="1" x14ac:dyDescent="0.25">
      <c r="C54" s="336" t="s">
        <v>1390</v>
      </c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120"/>
      <c r="S54" s="120"/>
      <c r="T54" s="120"/>
    </row>
    <row r="55" spans="3:21" ht="12" customHeight="1" x14ac:dyDescent="0.25">
      <c r="C55" s="336" t="s">
        <v>1391</v>
      </c>
      <c r="D55" s="336"/>
      <c r="E55" s="336"/>
      <c r="F55" s="336"/>
      <c r="G55" s="336"/>
      <c r="H55" s="336"/>
      <c r="I55" s="336"/>
      <c r="J55" s="336"/>
      <c r="K55" s="336"/>
      <c r="L55" s="336"/>
      <c r="M55" s="336"/>
      <c r="N55" s="336"/>
      <c r="O55" s="336"/>
      <c r="P55" s="336"/>
      <c r="Q55" s="336"/>
      <c r="R55" s="120"/>
      <c r="S55" s="120"/>
      <c r="T55" s="120"/>
    </row>
    <row r="56" spans="3:21" ht="15" hidden="1" x14ac:dyDescent="0.25"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337"/>
      <c r="Q56" s="337"/>
      <c r="R56" s="121"/>
      <c r="S56" s="121"/>
      <c r="T56" s="121"/>
    </row>
    <row r="57" spans="3:21" ht="13.5" customHeight="1" x14ac:dyDescent="0.25">
      <c r="C57" s="335" t="s">
        <v>61</v>
      </c>
      <c r="D57" s="335"/>
      <c r="E57" s="335"/>
      <c r="F57" s="335"/>
      <c r="G57" s="335"/>
      <c r="H57" s="335"/>
      <c r="I57" s="335"/>
      <c r="J57" s="335"/>
      <c r="K57" s="335"/>
      <c r="L57" s="335"/>
      <c r="M57" s="335"/>
      <c r="N57" s="335"/>
      <c r="O57" s="335"/>
      <c r="P57" s="335"/>
      <c r="Q57" s="335"/>
      <c r="R57" s="335"/>
      <c r="S57" s="335"/>
      <c r="T57" s="335"/>
    </row>
    <row r="58" spans="3:21" ht="15.75" hidden="1" customHeight="1" x14ac:dyDescent="0.25"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</row>
    <row r="59" spans="3:21" ht="15" customHeight="1" x14ac:dyDescent="0.25">
      <c r="C59" s="176" t="s">
        <v>62</v>
      </c>
    </row>
    <row r="60" spans="3:21" s="56" customFormat="1" ht="17.25" customHeight="1" x14ac:dyDescent="0.25"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</row>
    <row r="61" spans="3:21" s="56" customFormat="1" ht="13.5" customHeight="1" x14ac:dyDescent="0.25">
      <c r="C61" s="356" t="s">
        <v>63</v>
      </c>
      <c r="D61" s="322"/>
      <c r="E61" s="322"/>
      <c r="F61" s="322"/>
      <c r="G61" s="323"/>
      <c r="H61" s="356" t="s">
        <v>64</v>
      </c>
      <c r="I61" s="322"/>
      <c r="J61" s="322"/>
      <c r="K61" s="322"/>
      <c r="L61" s="322"/>
      <c r="M61" s="322"/>
      <c r="N61" s="322"/>
      <c r="O61" s="323"/>
      <c r="P61" s="358" t="s">
        <v>65</v>
      </c>
      <c r="Q61" s="359"/>
      <c r="R61" s="72"/>
      <c r="S61" s="324"/>
      <c r="T61" s="324"/>
    </row>
    <row r="62" spans="3:21" s="56" customFormat="1" ht="15" x14ac:dyDescent="0.25">
      <c r="C62" s="356">
        <v>1</v>
      </c>
      <c r="D62" s="322"/>
      <c r="E62" s="322"/>
      <c r="F62" s="322"/>
      <c r="G62" s="323"/>
      <c r="H62" s="356">
        <v>2</v>
      </c>
      <c r="I62" s="322"/>
      <c r="J62" s="322"/>
      <c r="K62" s="322"/>
      <c r="L62" s="322"/>
      <c r="M62" s="322"/>
      <c r="N62" s="322"/>
      <c r="O62" s="323"/>
      <c r="P62" s="349">
        <v>3</v>
      </c>
      <c r="Q62" s="351"/>
      <c r="R62" s="72"/>
      <c r="S62" s="325"/>
      <c r="T62" s="325"/>
    </row>
    <row r="63" spans="3:21" s="56" customFormat="1" ht="32.25" customHeight="1" x14ac:dyDescent="0.25">
      <c r="C63" s="357" t="s">
        <v>66</v>
      </c>
      <c r="D63" s="328"/>
      <c r="E63" s="328"/>
      <c r="F63" s="328"/>
      <c r="G63" s="329"/>
      <c r="H63" s="357" t="s">
        <v>67</v>
      </c>
      <c r="I63" s="328"/>
      <c r="J63" s="328"/>
      <c r="K63" s="328"/>
      <c r="L63" s="328"/>
      <c r="M63" s="328"/>
      <c r="N63" s="328"/>
      <c r="O63" s="329"/>
      <c r="P63" s="347" t="s">
        <v>68</v>
      </c>
      <c r="Q63" s="341"/>
      <c r="R63" s="73"/>
      <c r="S63" s="330"/>
      <c r="T63" s="330"/>
    </row>
    <row r="64" spans="3:21" s="56" customFormat="1" ht="16.5" customHeight="1" x14ac:dyDescent="0.25">
      <c r="C64" s="357" t="s">
        <v>69</v>
      </c>
      <c r="D64" s="328"/>
      <c r="E64" s="328"/>
      <c r="F64" s="328"/>
      <c r="G64" s="329"/>
      <c r="H64" s="357" t="s">
        <v>67</v>
      </c>
      <c r="I64" s="328"/>
      <c r="J64" s="328"/>
      <c r="K64" s="328"/>
      <c r="L64" s="328"/>
      <c r="M64" s="328"/>
      <c r="N64" s="328"/>
      <c r="O64" s="329"/>
      <c r="P64" s="347" t="s">
        <v>68</v>
      </c>
      <c r="Q64" s="341"/>
      <c r="R64" s="73"/>
      <c r="S64" s="330"/>
      <c r="T64" s="330"/>
    </row>
    <row r="65" spans="3:20" ht="16.5" customHeight="1" x14ac:dyDescent="0.25">
      <c r="C65" s="357" t="s">
        <v>70</v>
      </c>
      <c r="D65" s="328"/>
      <c r="E65" s="328"/>
      <c r="F65" s="328"/>
      <c r="G65" s="329"/>
      <c r="H65" s="357" t="s">
        <v>67</v>
      </c>
      <c r="I65" s="328"/>
      <c r="J65" s="328"/>
      <c r="K65" s="328"/>
      <c r="L65" s="328"/>
      <c r="M65" s="328"/>
      <c r="N65" s="328"/>
      <c r="O65" s="329"/>
      <c r="P65" s="347" t="s">
        <v>68</v>
      </c>
      <c r="Q65" s="341"/>
      <c r="R65" s="73"/>
      <c r="S65" s="330"/>
      <c r="T65" s="330"/>
    </row>
    <row r="66" spans="3:20" ht="16.5" customHeight="1" x14ac:dyDescent="0.25">
      <c r="C66" s="357" t="s">
        <v>71</v>
      </c>
      <c r="D66" s="328"/>
      <c r="E66" s="328"/>
      <c r="F66" s="328"/>
      <c r="G66" s="329"/>
      <c r="H66" s="357" t="s">
        <v>67</v>
      </c>
      <c r="I66" s="328"/>
      <c r="J66" s="328"/>
      <c r="K66" s="328"/>
      <c r="L66" s="328"/>
      <c r="M66" s="328"/>
      <c r="N66" s="328"/>
      <c r="O66" s="329"/>
      <c r="P66" s="347" t="s">
        <v>68</v>
      </c>
      <c r="Q66" s="341"/>
      <c r="R66" s="73"/>
      <c r="S66" s="330"/>
      <c r="T66" s="330"/>
    </row>
    <row r="67" spans="3:20" ht="27.75" customHeight="1" x14ac:dyDescent="0.25"/>
  </sheetData>
  <mergeCells count="106">
    <mergeCell ref="C66:G66"/>
    <mergeCell ref="H66:O66"/>
    <mergeCell ref="P66:Q66"/>
    <mergeCell ref="S66:T66"/>
    <mergeCell ref="C64:G64"/>
    <mergeCell ref="H64:O64"/>
    <mergeCell ref="P64:Q64"/>
    <mergeCell ref="S64:T64"/>
    <mergeCell ref="C65:G65"/>
    <mergeCell ref="H65:O65"/>
    <mergeCell ref="P65:Q65"/>
    <mergeCell ref="S65:T65"/>
    <mergeCell ref="C62:G62"/>
    <mergeCell ref="H62:O62"/>
    <mergeCell ref="P62:Q62"/>
    <mergeCell ref="S62:T62"/>
    <mergeCell ref="C63:G63"/>
    <mergeCell ref="H63:O63"/>
    <mergeCell ref="P63:Q63"/>
    <mergeCell ref="S63:T63"/>
    <mergeCell ref="C54:Q54"/>
    <mergeCell ref="C55:Q55"/>
    <mergeCell ref="C56:Q56"/>
    <mergeCell ref="C57:T57"/>
    <mergeCell ref="C61:G61"/>
    <mergeCell ref="H61:O61"/>
    <mergeCell ref="P61:Q61"/>
    <mergeCell ref="S61:T61"/>
    <mergeCell ref="C47:F47"/>
    <mergeCell ref="G47:J47"/>
    <mergeCell ref="C48:F48"/>
    <mergeCell ref="G48:J48"/>
    <mergeCell ref="C51:R51"/>
    <mergeCell ref="C53:Q53"/>
    <mergeCell ref="C35:F35"/>
    <mergeCell ref="G35:H35"/>
    <mergeCell ref="I35:J35"/>
    <mergeCell ref="K35:M35"/>
    <mergeCell ref="N35:Q35"/>
    <mergeCell ref="C46:F46"/>
    <mergeCell ref="G46:J46"/>
    <mergeCell ref="C33:F33"/>
    <mergeCell ref="G33:H33"/>
    <mergeCell ref="I33:J33"/>
    <mergeCell ref="K33:M33"/>
    <mergeCell ref="N33:Q33"/>
    <mergeCell ref="C34:F34"/>
    <mergeCell ref="G34:H34"/>
    <mergeCell ref="I34:J34"/>
    <mergeCell ref="K34:M34"/>
    <mergeCell ref="N34:Q34"/>
    <mergeCell ref="T24:T26"/>
    <mergeCell ref="K25:K26"/>
    <mergeCell ref="L25:L26"/>
    <mergeCell ref="C32:Q32"/>
    <mergeCell ref="S23:T23"/>
    <mergeCell ref="E24:E26"/>
    <mergeCell ref="F24:F26"/>
    <mergeCell ref="G24:G26"/>
    <mergeCell ref="H24:H26"/>
    <mergeCell ref="I24:I26"/>
    <mergeCell ref="J24:J26"/>
    <mergeCell ref="K24:L24"/>
    <mergeCell ref="M24:M26"/>
    <mergeCell ref="N24:N26"/>
    <mergeCell ref="C23:C26"/>
    <mergeCell ref="E23:G23"/>
    <mergeCell ref="H23:I23"/>
    <mergeCell ref="J23:L23"/>
    <mergeCell ref="M23:O23"/>
    <mergeCell ref="P23:Q23"/>
    <mergeCell ref="O24:O26"/>
    <mergeCell ref="P24:P26"/>
    <mergeCell ref="J13:L13"/>
    <mergeCell ref="M13:O13"/>
    <mergeCell ref="P13:Q13"/>
    <mergeCell ref="E14:E16"/>
    <mergeCell ref="F14:F16"/>
    <mergeCell ref="G14:G16"/>
    <mergeCell ref="H14:H16"/>
    <mergeCell ref="R24:R26"/>
    <mergeCell ref="S24:S26"/>
    <mergeCell ref="C1:R1"/>
    <mergeCell ref="C4:N4"/>
    <mergeCell ref="O4:P9"/>
    <mergeCell ref="Q4:Q9"/>
    <mergeCell ref="C5:N5"/>
    <mergeCell ref="C6:N6"/>
    <mergeCell ref="C7:N7"/>
    <mergeCell ref="C8:N8"/>
    <mergeCell ref="Q24:Q26"/>
    <mergeCell ref="P14:P16"/>
    <mergeCell ref="Q14:Q16"/>
    <mergeCell ref="R14:R16"/>
    <mergeCell ref="K15:K16"/>
    <mergeCell ref="L15:L16"/>
    <mergeCell ref="C17:D17"/>
    <mergeCell ref="I14:I16"/>
    <mergeCell ref="J14:J16"/>
    <mergeCell ref="K14:L14"/>
    <mergeCell ref="M14:M16"/>
    <mergeCell ref="N14:N16"/>
    <mergeCell ref="O14:O16"/>
    <mergeCell ref="C13:D16"/>
    <mergeCell ref="E13:G13"/>
    <mergeCell ref="H13:I13"/>
  </mergeCells>
  <pageMargins left="0.59055118110236227" right="0.51181102362204722" top="0.78740157480314965" bottom="0.39370078740157483" header="0.19685039370078741" footer="0.19685039370078741"/>
  <pageSetup paperSize="9" scale="77" firstPageNumber="18" fitToHeight="2" orientation="landscape" useFirstPageNumber="1" r:id="rId1"/>
  <headerFooter alignWithMargins="0">
    <oddHeader>&amp;C&amp;"Times New Roman,обычный"&amp;10&amp;P</oddHeader>
  </headerFooter>
  <rowBreaks count="1" manualBreakCount="1">
    <brk id="20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view="pageBreakPreview" zoomScale="85" zoomScaleNormal="85" zoomScaleSheetLayoutView="85" workbookViewId="0">
      <selection activeCell="U31" sqref="U31"/>
    </sheetView>
  </sheetViews>
  <sheetFormatPr defaultColWidth="10.7109375" defaultRowHeight="15" x14ac:dyDescent="0.25"/>
  <cols>
    <col min="1" max="1" width="13.7109375" style="94" customWidth="1"/>
    <col min="2" max="3" width="11.140625" style="94" customWidth="1"/>
    <col min="4" max="5" width="11" style="94" customWidth="1"/>
    <col min="6" max="6" width="11.140625" style="94" customWidth="1"/>
    <col min="7" max="7" width="21.85546875" style="94" customWidth="1"/>
    <col min="8" max="8" width="16.7109375" style="94" customWidth="1"/>
    <col min="9" max="9" width="8.5703125" style="94" customWidth="1"/>
    <col min="10" max="10" width="32.7109375" style="94" customWidth="1"/>
    <col min="11" max="11" width="9.42578125" style="94" customWidth="1"/>
    <col min="12" max="12" width="8.28515625" style="94" customWidth="1"/>
    <col min="13" max="13" width="9.140625" style="94" customWidth="1"/>
    <col min="14" max="14" width="9.28515625" style="94" customWidth="1"/>
    <col min="15" max="15" width="9.42578125" style="94" customWidth="1"/>
    <col min="16" max="16" width="8.7109375" style="94" customWidth="1"/>
    <col min="17" max="17" width="9.140625" style="94" customWidth="1"/>
    <col min="18" max="18" width="10.140625" style="94" customWidth="1"/>
    <col min="19" max="20" width="10.7109375" style="94"/>
    <col min="21" max="21" width="26.140625" style="94" customWidth="1"/>
    <col min="22" max="265" width="10.7109375" style="94"/>
    <col min="266" max="266" width="19.140625" style="94" customWidth="1"/>
    <col min="267" max="521" width="10.7109375" style="94"/>
    <col min="522" max="522" width="19.140625" style="94" customWidth="1"/>
    <col min="523" max="777" width="10.7109375" style="94"/>
    <col min="778" max="778" width="19.140625" style="94" customWidth="1"/>
    <col min="779" max="1033" width="10.7109375" style="94"/>
    <col min="1034" max="1034" width="19.140625" style="94" customWidth="1"/>
    <col min="1035" max="1289" width="10.7109375" style="94"/>
    <col min="1290" max="1290" width="19.140625" style="94" customWidth="1"/>
    <col min="1291" max="1545" width="10.7109375" style="94"/>
    <col min="1546" max="1546" width="19.140625" style="94" customWidth="1"/>
    <col min="1547" max="1801" width="10.7109375" style="94"/>
    <col min="1802" max="1802" width="19.140625" style="94" customWidth="1"/>
    <col min="1803" max="2057" width="10.7109375" style="94"/>
    <col min="2058" max="2058" width="19.140625" style="94" customWidth="1"/>
    <col min="2059" max="2313" width="10.7109375" style="94"/>
    <col min="2314" max="2314" width="19.140625" style="94" customWidth="1"/>
    <col min="2315" max="2569" width="10.7109375" style="94"/>
    <col min="2570" max="2570" width="19.140625" style="94" customWidth="1"/>
    <col min="2571" max="2825" width="10.7109375" style="94"/>
    <col min="2826" max="2826" width="19.140625" style="94" customWidth="1"/>
    <col min="2827" max="3081" width="10.7109375" style="94"/>
    <col min="3082" max="3082" width="19.140625" style="94" customWidth="1"/>
    <col min="3083" max="3337" width="10.7109375" style="94"/>
    <col min="3338" max="3338" width="19.140625" style="94" customWidth="1"/>
    <col min="3339" max="3593" width="10.7109375" style="94"/>
    <col min="3594" max="3594" width="19.140625" style="94" customWidth="1"/>
    <col min="3595" max="3849" width="10.7109375" style="94"/>
    <col min="3850" max="3850" width="19.140625" style="94" customWidth="1"/>
    <col min="3851" max="4105" width="10.7109375" style="94"/>
    <col min="4106" max="4106" width="19.140625" style="94" customWidth="1"/>
    <col min="4107" max="4361" width="10.7109375" style="94"/>
    <col min="4362" max="4362" width="19.140625" style="94" customWidth="1"/>
    <col min="4363" max="4617" width="10.7109375" style="94"/>
    <col min="4618" max="4618" width="19.140625" style="94" customWidth="1"/>
    <col min="4619" max="4873" width="10.7109375" style="94"/>
    <col min="4874" max="4874" width="19.140625" style="94" customWidth="1"/>
    <col min="4875" max="5129" width="10.7109375" style="94"/>
    <col min="5130" max="5130" width="19.140625" style="94" customWidth="1"/>
    <col min="5131" max="5385" width="10.7109375" style="94"/>
    <col min="5386" max="5386" width="19.140625" style="94" customWidth="1"/>
    <col min="5387" max="5641" width="10.7109375" style="94"/>
    <col min="5642" max="5642" width="19.140625" style="94" customWidth="1"/>
    <col min="5643" max="5897" width="10.7109375" style="94"/>
    <col min="5898" max="5898" width="19.140625" style="94" customWidth="1"/>
    <col min="5899" max="6153" width="10.7109375" style="94"/>
    <col min="6154" max="6154" width="19.140625" style="94" customWidth="1"/>
    <col min="6155" max="6409" width="10.7109375" style="94"/>
    <col min="6410" max="6410" width="19.140625" style="94" customWidth="1"/>
    <col min="6411" max="6665" width="10.7109375" style="94"/>
    <col min="6666" max="6666" width="19.140625" style="94" customWidth="1"/>
    <col min="6667" max="6921" width="10.7109375" style="94"/>
    <col min="6922" max="6922" width="19.140625" style="94" customWidth="1"/>
    <col min="6923" max="7177" width="10.7109375" style="94"/>
    <col min="7178" max="7178" width="19.140625" style="94" customWidth="1"/>
    <col min="7179" max="7433" width="10.7109375" style="94"/>
    <col min="7434" max="7434" width="19.140625" style="94" customWidth="1"/>
    <col min="7435" max="7689" width="10.7109375" style="94"/>
    <col min="7690" max="7690" width="19.140625" style="94" customWidth="1"/>
    <col min="7691" max="7945" width="10.7109375" style="94"/>
    <col min="7946" max="7946" width="19.140625" style="94" customWidth="1"/>
    <col min="7947" max="8201" width="10.7109375" style="94"/>
    <col min="8202" max="8202" width="19.140625" style="94" customWidth="1"/>
    <col min="8203" max="8457" width="10.7109375" style="94"/>
    <col min="8458" max="8458" width="19.140625" style="94" customWidth="1"/>
    <col min="8459" max="8713" width="10.7109375" style="94"/>
    <col min="8714" max="8714" width="19.140625" style="94" customWidth="1"/>
    <col min="8715" max="8969" width="10.7109375" style="94"/>
    <col min="8970" max="8970" width="19.140625" style="94" customWidth="1"/>
    <col min="8971" max="9225" width="10.7109375" style="94"/>
    <col min="9226" max="9226" width="19.140625" style="94" customWidth="1"/>
    <col min="9227" max="9481" width="10.7109375" style="94"/>
    <col min="9482" max="9482" width="19.140625" style="94" customWidth="1"/>
    <col min="9483" max="9737" width="10.7109375" style="94"/>
    <col min="9738" max="9738" width="19.140625" style="94" customWidth="1"/>
    <col min="9739" max="9993" width="10.7109375" style="94"/>
    <col min="9994" max="9994" width="19.140625" style="94" customWidth="1"/>
    <col min="9995" max="10249" width="10.7109375" style="94"/>
    <col min="10250" max="10250" width="19.140625" style="94" customWidth="1"/>
    <col min="10251" max="10505" width="10.7109375" style="94"/>
    <col min="10506" max="10506" width="19.140625" style="94" customWidth="1"/>
    <col min="10507" max="10761" width="10.7109375" style="94"/>
    <col min="10762" max="10762" width="19.140625" style="94" customWidth="1"/>
    <col min="10763" max="11017" width="10.7109375" style="94"/>
    <col min="11018" max="11018" width="19.140625" style="94" customWidth="1"/>
    <col min="11019" max="11273" width="10.7109375" style="94"/>
    <col min="11274" max="11274" width="19.140625" style="94" customWidth="1"/>
    <col min="11275" max="11529" width="10.7109375" style="94"/>
    <col min="11530" max="11530" width="19.140625" style="94" customWidth="1"/>
    <col min="11531" max="11785" width="10.7109375" style="94"/>
    <col min="11786" max="11786" width="19.140625" style="94" customWidth="1"/>
    <col min="11787" max="12041" width="10.7109375" style="94"/>
    <col min="12042" max="12042" width="19.140625" style="94" customWidth="1"/>
    <col min="12043" max="12297" width="10.7109375" style="94"/>
    <col min="12298" max="12298" width="19.140625" style="94" customWidth="1"/>
    <col min="12299" max="12553" width="10.7109375" style="94"/>
    <col min="12554" max="12554" width="19.140625" style="94" customWidth="1"/>
    <col min="12555" max="12809" width="10.7109375" style="94"/>
    <col min="12810" max="12810" width="19.140625" style="94" customWidth="1"/>
    <col min="12811" max="13065" width="10.7109375" style="94"/>
    <col min="13066" max="13066" width="19.140625" style="94" customWidth="1"/>
    <col min="13067" max="13321" width="10.7109375" style="94"/>
    <col min="13322" max="13322" width="19.140625" style="94" customWidth="1"/>
    <col min="13323" max="13577" width="10.7109375" style="94"/>
    <col min="13578" max="13578" width="19.140625" style="94" customWidth="1"/>
    <col min="13579" max="13833" width="10.7109375" style="94"/>
    <col min="13834" max="13834" width="19.140625" style="94" customWidth="1"/>
    <col min="13835" max="14089" width="10.7109375" style="94"/>
    <col min="14090" max="14090" width="19.140625" style="94" customWidth="1"/>
    <col min="14091" max="14345" width="10.7109375" style="94"/>
    <col min="14346" max="14346" width="19.140625" style="94" customWidth="1"/>
    <col min="14347" max="14601" width="10.7109375" style="94"/>
    <col min="14602" max="14602" width="19.140625" style="94" customWidth="1"/>
    <col min="14603" max="14857" width="10.7109375" style="94"/>
    <col min="14858" max="14858" width="19.140625" style="94" customWidth="1"/>
    <col min="14859" max="15113" width="10.7109375" style="94"/>
    <col min="15114" max="15114" width="19.140625" style="94" customWidth="1"/>
    <col min="15115" max="15369" width="10.7109375" style="94"/>
    <col min="15370" max="15370" width="19.140625" style="94" customWidth="1"/>
    <col min="15371" max="15625" width="10.7109375" style="94"/>
    <col min="15626" max="15626" width="19.140625" style="94" customWidth="1"/>
    <col min="15627" max="15881" width="10.7109375" style="94"/>
    <col min="15882" max="15882" width="19.140625" style="94" customWidth="1"/>
    <col min="15883" max="16137" width="10.7109375" style="94"/>
    <col min="16138" max="16138" width="19.140625" style="94" customWidth="1"/>
    <col min="16139" max="16384" width="10.7109375" style="94"/>
  </cols>
  <sheetData>
    <row r="1" spans="1:18" x14ac:dyDescent="0.25">
      <c r="A1" s="386" t="s">
        <v>1273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</row>
    <row r="2" spans="1:18" x14ac:dyDescent="0.25">
      <c r="G2" s="1" t="s">
        <v>2</v>
      </c>
      <c r="H2" s="2" t="s">
        <v>3</v>
      </c>
    </row>
    <row r="4" spans="1:18" ht="15" customHeight="1" x14ac:dyDescent="0.25">
      <c r="A4" s="365" t="s">
        <v>1274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6"/>
      <c r="M4" s="361" t="s">
        <v>1275</v>
      </c>
      <c r="N4" s="361"/>
      <c r="O4" s="362" t="s">
        <v>288</v>
      </c>
      <c r="P4" s="74"/>
      <c r="Q4" s="74"/>
      <c r="R4" s="75"/>
    </row>
    <row r="5" spans="1:18" ht="39" customHeight="1" x14ac:dyDescent="0.25">
      <c r="A5" s="367" t="s">
        <v>289</v>
      </c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8"/>
      <c r="M5" s="361"/>
      <c r="N5" s="361"/>
      <c r="O5" s="363"/>
      <c r="P5" s="74"/>
      <c r="Q5" s="74"/>
      <c r="R5" s="75"/>
    </row>
    <row r="6" spans="1:18" ht="15" customHeight="1" x14ac:dyDescent="0.25">
      <c r="A6" s="369" t="s">
        <v>1276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70"/>
      <c r="M6" s="361"/>
      <c r="N6" s="361"/>
      <c r="O6" s="363"/>
      <c r="P6" s="74"/>
      <c r="Q6" s="74"/>
      <c r="R6" s="75"/>
    </row>
    <row r="7" spans="1:18" x14ac:dyDescent="0.25">
      <c r="A7" s="371" t="s">
        <v>1277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2"/>
      <c r="M7" s="361"/>
      <c r="N7" s="361"/>
      <c r="O7" s="363"/>
      <c r="P7" s="74"/>
      <c r="Q7" s="74"/>
      <c r="R7" s="75"/>
    </row>
    <row r="8" spans="1:18" x14ac:dyDescent="0.25">
      <c r="A8" s="373" t="s">
        <v>1315</v>
      </c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4"/>
      <c r="M8" s="361"/>
      <c r="N8" s="361"/>
      <c r="O8" s="363"/>
      <c r="P8" s="74"/>
      <c r="Q8" s="74"/>
      <c r="R8" s="75"/>
    </row>
    <row r="9" spans="1:18" x14ac:dyDescent="0.25">
      <c r="A9" s="386"/>
      <c r="B9" s="386"/>
      <c r="C9" s="386"/>
      <c r="D9" s="386"/>
      <c r="E9" s="386"/>
      <c r="F9" s="386"/>
      <c r="G9" s="386"/>
      <c r="H9" s="386"/>
      <c r="I9" s="386"/>
      <c r="J9" s="386"/>
      <c r="K9" s="386"/>
      <c r="L9" s="386"/>
      <c r="M9" s="361"/>
      <c r="N9" s="361"/>
      <c r="O9" s="364"/>
      <c r="P9" s="74"/>
      <c r="Q9" s="74"/>
      <c r="R9" s="75"/>
    </row>
    <row r="10" spans="1:18" x14ac:dyDescent="0.25">
      <c r="A10" s="94" t="s">
        <v>1278</v>
      </c>
    </row>
    <row r="11" spans="1:18" x14ac:dyDescent="0.25">
      <c r="A11" s="94" t="s">
        <v>1279</v>
      </c>
    </row>
    <row r="13" spans="1:18" s="125" customFormat="1" ht="98.25" customHeight="1" x14ac:dyDescent="0.25">
      <c r="A13" s="361" t="s">
        <v>12</v>
      </c>
      <c r="B13" s="361"/>
      <c r="C13" s="361" t="s">
        <v>1280</v>
      </c>
      <c r="D13" s="361"/>
      <c r="E13" s="361"/>
      <c r="F13" s="361" t="s">
        <v>1281</v>
      </c>
      <c r="G13" s="361"/>
      <c r="H13" s="361" t="s">
        <v>1282</v>
      </c>
      <c r="I13" s="361"/>
      <c r="J13" s="361"/>
      <c r="K13" s="361" t="s">
        <v>1283</v>
      </c>
      <c r="L13" s="361"/>
      <c r="M13" s="361"/>
      <c r="N13" s="360" t="s">
        <v>1284</v>
      </c>
      <c r="O13" s="360"/>
    </row>
    <row r="14" spans="1:18" s="125" customFormat="1" ht="12" customHeight="1" x14ac:dyDescent="0.25">
      <c r="A14" s="361"/>
      <c r="B14" s="361"/>
      <c r="C14" s="379" t="s">
        <v>1285</v>
      </c>
      <c r="D14" s="379" t="s">
        <v>1285</v>
      </c>
      <c r="E14" s="379" t="s">
        <v>1285</v>
      </c>
      <c r="F14" s="379" t="s">
        <v>1285</v>
      </c>
      <c r="G14" s="379" t="s">
        <v>1285</v>
      </c>
      <c r="H14" s="361" t="s">
        <v>19</v>
      </c>
      <c r="I14" s="361" t="s">
        <v>20</v>
      </c>
      <c r="J14" s="361"/>
      <c r="K14" s="375" t="s">
        <v>1395</v>
      </c>
      <c r="L14" s="375" t="s">
        <v>1394</v>
      </c>
      <c r="M14" s="375" t="s">
        <v>1393</v>
      </c>
      <c r="N14" s="387" t="s">
        <v>21</v>
      </c>
      <c r="O14" s="360" t="s">
        <v>22</v>
      </c>
    </row>
    <row r="15" spans="1:18" s="125" customFormat="1" x14ac:dyDescent="0.25">
      <c r="A15" s="361"/>
      <c r="B15" s="361"/>
      <c r="C15" s="380"/>
      <c r="D15" s="380"/>
      <c r="E15" s="380"/>
      <c r="F15" s="380"/>
      <c r="G15" s="380"/>
      <c r="H15" s="361"/>
      <c r="I15" s="361" t="s">
        <v>23</v>
      </c>
      <c r="J15" s="361" t="s">
        <v>24</v>
      </c>
      <c r="K15" s="376"/>
      <c r="L15" s="376" t="s">
        <v>25</v>
      </c>
      <c r="M15" s="376"/>
      <c r="N15" s="388"/>
      <c r="O15" s="360"/>
    </row>
    <row r="16" spans="1:18" s="125" customFormat="1" ht="69" customHeight="1" x14ac:dyDescent="0.25">
      <c r="A16" s="361"/>
      <c r="B16" s="361"/>
      <c r="C16" s="381"/>
      <c r="D16" s="381"/>
      <c r="E16" s="381"/>
      <c r="F16" s="381"/>
      <c r="G16" s="381"/>
      <c r="H16" s="361"/>
      <c r="I16" s="361"/>
      <c r="J16" s="361"/>
      <c r="K16" s="377"/>
      <c r="L16" s="377"/>
      <c r="M16" s="377"/>
      <c r="N16" s="389"/>
      <c r="O16" s="360"/>
    </row>
    <row r="17" spans="1:18" s="127" customFormat="1" x14ac:dyDescent="0.25">
      <c r="A17" s="390">
        <v>1</v>
      </c>
      <c r="B17" s="390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ht="106.5" customHeight="1" x14ac:dyDescent="0.25">
      <c r="A18" s="378" t="s">
        <v>1318</v>
      </c>
      <c r="B18" s="378"/>
      <c r="C18" s="126"/>
      <c r="D18" s="126"/>
      <c r="E18" s="126"/>
      <c r="F18" s="93"/>
      <c r="G18" s="128"/>
      <c r="H18" s="93" t="s">
        <v>1316</v>
      </c>
      <c r="I18" s="93" t="s">
        <v>1317</v>
      </c>
      <c r="J18" s="93">
        <v>744</v>
      </c>
      <c r="K18" s="93">
        <v>100</v>
      </c>
      <c r="L18" s="129" t="s">
        <v>1319</v>
      </c>
      <c r="M18" s="126">
        <v>100</v>
      </c>
      <c r="N18" s="124">
        <f>ROUND(O18/K18*100,1)</f>
        <v>5</v>
      </c>
      <c r="O18" s="85">
        <f>ROUNDDOWN(K18*0.05,0)</f>
        <v>5</v>
      </c>
    </row>
    <row r="20" spans="1:18" x14ac:dyDescent="0.25">
      <c r="A20" s="94" t="s">
        <v>1286</v>
      </c>
    </row>
    <row r="22" spans="1:18" s="125" customFormat="1" ht="98.25" customHeight="1" x14ac:dyDescent="0.25">
      <c r="A22" s="361" t="s">
        <v>12</v>
      </c>
      <c r="B22" s="361" t="s">
        <v>1280</v>
      </c>
      <c r="C22" s="361"/>
      <c r="D22" s="361"/>
      <c r="E22" s="361" t="s">
        <v>1294</v>
      </c>
      <c r="F22" s="361"/>
      <c r="G22" s="361" t="s">
        <v>1287</v>
      </c>
      <c r="H22" s="361"/>
      <c r="I22" s="361"/>
      <c r="J22" s="361"/>
      <c r="K22" s="361" t="s">
        <v>1288</v>
      </c>
      <c r="L22" s="361"/>
      <c r="M22" s="361"/>
      <c r="N22" s="360" t="s">
        <v>1289</v>
      </c>
      <c r="O22" s="360"/>
      <c r="P22" s="74"/>
      <c r="Q22" s="130"/>
      <c r="R22" s="130"/>
    </row>
    <row r="23" spans="1:18" s="125" customFormat="1" ht="11.25" customHeight="1" x14ac:dyDescent="0.25">
      <c r="A23" s="361"/>
      <c r="B23" s="288" t="s">
        <v>31</v>
      </c>
      <c r="C23" s="288" t="s">
        <v>32</v>
      </c>
      <c r="D23" s="288" t="s">
        <v>33</v>
      </c>
      <c r="E23" s="288" t="s">
        <v>34</v>
      </c>
      <c r="F23" s="288" t="s">
        <v>35</v>
      </c>
      <c r="G23" s="361" t="s">
        <v>19</v>
      </c>
      <c r="H23" s="361" t="s">
        <v>20</v>
      </c>
      <c r="I23" s="361"/>
      <c r="J23" s="361" t="s">
        <v>1290</v>
      </c>
      <c r="K23" s="375" t="s">
        <v>1395</v>
      </c>
      <c r="L23" s="375" t="s">
        <v>1394</v>
      </c>
      <c r="M23" s="375" t="s">
        <v>1393</v>
      </c>
      <c r="N23" s="378" t="s">
        <v>21</v>
      </c>
      <c r="O23" s="360" t="s">
        <v>22</v>
      </c>
      <c r="P23" s="131"/>
      <c r="Q23" s="132"/>
      <c r="R23" s="130"/>
    </row>
    <row r="24" spans="1:18" s="125" customFormat="1" ht="11.25" customHeight="1" x14ac:dyDescent="0.25">
      <c r="A24" s="361"/>
      <c r="B24" s="289"/>
      <c r="C24" s="289"/>
      <c r="D24" s="289"/>
      <c r="E24" s="289"/>
      <c r="F24" s="289"/>
      <c r="G24" s="361"/>
      <c r="H24" s="361" t="s">
        <v>36</v>
      </c>
      <c r="I24" s="361" t="s">
        <v>24</v>
      </c>
      <c r="J24" s="361"/>
      <c r="K24" s="376"/>
      <c r="L24" s="376" t="s">
        <v>25</v>
      </c>
      <c r="M24" s="376"/>
      <c r="N24" s="378"/>
      <c r="O24" s="360"/>
      <c r="P24" s="131"/>
      <c r="Q24" s="132"/>
      <c r="R24" s="130"/>
    </row>
    <row r="25" spans="1:18" s="125" customFormat="1" ht="67.5" customHeight="1" x14ac:dyDescent="0.25">
      <c r="A25" s="361"/>
      <c r="B25" s="290"/>
      <c r="C25" s="290"/>
      <c r="D25" s="290"/>
      <c r="E25" s="290"/>
      <c r="F25" s="290"/>
      <c r="G25" s="361"/>
      <c r="H25" s="361"/>
      <c r="I25" s="361"/>
      <c r="J25" s="361"/>
      <c r="K25" s="377"/>
      <c r="L25" s="377"/>
      <c r="M25" s="377"/>
      <c r="N25" s="378"/>
      <c r="O25" s="360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33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30" x14ac:dyDescent="0.25">
      <c r="A27" s="383" t="s">
        <v>1318</v>
      </c>
      <c r="B27" s="133"/>
      <c r="C27" s="133"/>
      <c r="D27" s="133"/>
      <c r="E27" s="133"/>
      <c r="F27" s="133"/>
      <c r="G27" s="104" t="s">
        <v>1321</v>
      </c>
      <c r="H27" s="104" t="s">
        <v>1322</v>
      </c>
      <c r="I27" s="106" t="s">
        <v>1323</v>
      </c>
      <c r="J27" s="382" t="s">
        <v>1324</v>
      </c>
      <c r="K27" s="126">
        <v>24</v>
      </c>
      <c r="L27" s="205">
        <v>24</v>
      </c>
      <c r="M27" s="205">
        <v>24</v>
      </c>
      <c r="N27" s="124">
        <f t="shared" ref="N27:N32" si="0">ROUND(O27/K27*100,1)</f>
        <v>4.2</v>
      </c>
      <c r="O27" s="85">
        <f t="shared" ref="O27:O32" si="1">ROUNDDOWN(K27*0.05,0)</f>
        <v>1</v>
      </c>
      <c r="P27" s="134"/>
      <c r="Q27" s="134"/>
      <c r="R27" s="134"/>
    </row>
    <row r="28" spans="1:18" s="127" customFormat="1" ht="45" x14ac:dyDescent="0.25">
      <c r="A28" s="384"/>
      <c r="B28" s="133"/>
      <c r="C28" s="133"/>
      <c r="D28" s="133"/>
      <c r="E28" s="133"/>
      <c r="F28" s="133"/>
      <c r="G28" s="135" t="s">
        <v>1325</v>
      </c>
      <c r="H28" s="104" t="s">
        <v>128</v>
      </c>
      <c r="I28" s="106" t="s">
        <v>1311</v>
      </c>
      <c r="J28" s="382"/>
      <c r="K28" s="126">
        <v>1750</v>
      </c>
      <c r="L28" s="205">
        <v>1750</v>
      </c>
      <c r="M28" s="205">
        <v>1750</v>
      </c>
      <c r="N28" s="124">
        <f t="shared" si="0"/>
        <v>5</v>
      </c>
      <c r="O28" s="85">
        <f t="shared" si="1"/>
        <v>87</v>
      </c>
      <c r="P28" s="134"/>
      <c r="Q28" s="134"/>
      <c r="R28" s="134"/>
    </row>
    <row r="29" spans="1:18" s="127" customFormat="1" ht="30" x14ac:dyDescent="0.25">
      <c r="A29" s="384"/>
      <c r="B29" s="133"/>
      <c r="C29" s="133"/>
      <c r="D29" s="133"/>
      <c r="E29" s="133"/>
      <c r="F29" s="133"/>
      <c r="G29" s="104" t="s">
        <v>1321</v>
      </c>
      <c r="H29" s="104" t="s">
        <v>1322</v>
      </c>
      <c r="I29" s="106" t="s">
        <v>1323</v>
      </c>
      <c r="J29" s="382" t="s">
        <v>1320</v>
      </c>
      <c r="K29" s="126">
        <v>1</v>
      </c>
      <c r="L29" s="126">
        <v>1</v>
      </c>
      <c r="M29" s="126">
        <v>1</v>
      </c>
      <c r="N29" s="124">
        <f t="shared" si="0"/>
        <v>0</v>
      </c>
      <c r="O29" s="85">
        <f t="shared" si="1"/>
        <v>0</v>
      </c>
      <c r="P29" s="134"/>
      <c r="Q29" s="134"/>
      <c r="R29" s="134"/>
    </row>
    <row r="30" spans="1:18" s="127" customFormat="1" ht="45" x14ac:dyDescent="0.25">
      <c r="A30" s="384"/>
      <c r="B30" s="133"/>
      <c r="C30" s="133"/>
      <c r="D30" s="133"/>
      <c r="E30" s="133"/>
      <c r="F30" s="133"/>
      <c r="G30" s="135" t="s">
        <v>1325</v>
      </c>
      <c r="H30" s="104" t="s">
        <v>128</v>
      </c>
      <c r="I30" s="106" t="s">
        <v>1311</v>
      </c>
      <c r="J30" s="382"/>
      <c r="K30" s="126">
        <v>40</v>
      </c>
      <c r="L30" s="126">
        <v>40</v>
      </c>
      <c r="M30" s="126">
        <v>40</v>
      </c>
      <c r="N30" s="124">
        <f t="shared" si="0"/>
        <v>5</v>
      </c>
      <c r="O30" s="85">
        <f t="shared" si="1"/>
        <v>2</v>
      </c>
      <c r="P30" s="134"/>
      <c r="Q30" s="134"/>
      <c r="R30" s="134"/>
    </row>
    <row r="31" spans="1:18" s="127" customFormat="1" ht="30" x14ac:dyDescent="0.25">
      <c r="A31" s="384"/>
      <c r="B31" s="133"/>
      <c r="C31" s="133"/>
      <c r="D31" s="133"/>
      <c r="E31" s="133"/>
      <c r="F31" s="133"/>
      <c r="G31" s="104" t="s">
        <v>1321</v>
      </c>
      <c r="H31" s="104" t="s">
        <v>1322</v>
      </c>
      <c r="I31" s="106" t="s">
        <v>1323</v>
      </c>
      <c r="J31" s="382" t="s">
        <v>1326</v>
      </c>
      <c r="K31" s="126">
        <v>6</v>
      </c>
      <c r="L31" s="126">
        <v>6</v>
      </c>
      <c r="M31" s="126">
        <v>6</v>
      </c>
      <c r="N31" s="124">
        <f t="shared" si="0"/>
        <v>0</v>
      </c>
      <c r="O31" s="85">
        <f t="shared" si="1"/>
        <v>0</v>
      </c>
      <c r="P31" s="134"/>
      <c r="Q31" s="134"/>
      <c r="R31" s="134"/>
    </row>
    <row r="32" spans="1:18" s="127" customFormat="1" ht="45" x14ac:dyDescent="0.25">
      <c r="A32" s="385"/>
      <c r="B32" s="133"/>
      <c r="C32" s="133"/>
      <c r="D32" s="133"/>
      <c r="E32" s="133"/>
      <c r="F32" s="133"/>
      <c r="G32" s="135" t="s">
        <v>1325</v>
      </c>
      <c r="H32" s="104" t="s">
        <v>128</v>
      </c>
      <c r="I32" s="106" t="s">
        <v>1311</v>
      </c>
      <c r="J32" s="382"/>
      <c r="K32" s="126">
        <v>400</v>
      </c>
      <c r="L32" s="126">
        <v>400</v>
      </c>
      <c r="M32" s="126">
        <v>400</v>
      </c>
      <c r="N32" s="124">
        <f t="shared" si="0"/>
        <v>5</v>
      </c>
      <c r="O32" s="85">
        <f t="shared" si="1"/>
        <v>20</v>
      </c>
      <c r="P32" s="134"/>
      <c r="Q32" s="134"/>
      <c r="R32" s="134"/>
    </row>
    <row r="34" spans="1:16" x14ac:dyDescent="0.25">
      <c r="A34" s="90" t="s">
        <v>51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64"/>
    </row>
    <row r="35" spans="1:16" x14ac:dyDescent="0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64"/>
    </row>
    <row r="36" spans="1:16" x14ac:dyDescent="0.25">
      <c r="A36" s="291" t="s">
        <v>52</v>
      </c>
      <c r="B36" s="291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91"/>
      <c r="N36" s="291"/>
      <c r="O36" s="292"/>
      <c r="P36" s="76"/>
    </row>
    <row r="37" spans="1:16" ht="15" customHeight="1" x14ac:dyDescent="0.25">
      <c r="A37" s="284" t="s">
        <v>53</v>
      </c>
      <c r="B37" s="284"/>
      <c r="C37" s="284"/>
      <c r="D37" s="284"/>
      <c r="E37" s="284" t="s">
        <v>54</v>
      </c>
      <c r="F37" s="284"/>
      <c r="G37" s="284" t="s">
        <v>55</v>
      </c>
      <c r="H37" s="284"/>
      <c r="I37" s="284" t="s">
        <v>56</v>
      </c>
      <c r="J37" s="284"/>
      <c r="K37" s="284"/>
      <c r="L37" s="284" t="s">
        <v>36</v>
      </c>
      <c r="M37" s="284"/>
      <c r="N37" s="284"/>
      <c r="O37" s="293"/>
      <c r="P37" s="77"/>
    </row>
    <row r="38" spans="1:16" x14ac:dyDescent="0.25">
      <c r="A38" s="294">
        <v>1</v>
      </c>
      <c r="B38" s="294"/>
      <c r="C38" s="294"/>
      <c r="D38" s="294"/>
      <c r="E38" s="294">
        <v>2</v>
      </c>
      <c r="F38" s="294"/>
      <c r="G38" s="316" t="s">
        <v>57</v>
      </c>
      <c r="H38" s="316"/>
      <c r="I38" s="316" t="s">
        <v>58</v>
      </c>
      <c r="J38" s="316"/>
      <c r="K38" s="316"/>
      <c r="L38" s="294">
        <v>5</v>
      </c>
      <c r="M38" s="294"/>
      <c r="N38" s="294"/>
      <c r="O38" s="317"/>
      <c r="P38" s="78"/>
    </row>
    <row r="39" spans="1:16" x14ac:dyDescent="0.25">
      <c r="A39" s="332"/>
      <c r="B39" s="332"/>
      <c r="C39" s="332"/>
      <c r="D39" s="332"/>
      <c r="E39" s="332"/>
      <c r="F39" s="332"/>
      <c r="G39" s="302"/>
      <c r="H39" s="302"/>
      <c r="I39" s="302"/>
      <c r="J39" s="302"/>
      <c r="K39" s="302"/>
      <c r="L39" s="333"/>
      <c r="M39" s="333"/>
      <c r="N39" s="333"/>
      <c r="O39" s="334"/>
      <c r="P39" s="79"/>
    </row>
    <row r="40" spans="1:16" x14ac:dyDescent="0.25">
      <c r="A40" s="89"/>
      <c r="B40" s="89"/>
      <c r="C40" s="89"/>
      <c r="D40" s="89"/>
      <c r="E40" s="89"/>
      <c r="F40" s="89"/>
      <c r="G40" s="59"/>
      <c r="H40" s="59"/>
      <c r="I40" s="59"/>
      <c r="J40" s="59"/>
      <c r="K40" s="59"/>
      <c r="L40" s="89"/>
      <c r="M40" s="89"/>
      <c r="N40" s="89"/>
      <c r="O40" s="89"/>
      <c r="P40" s="89"/>
    </row>
    <row r="41" spans="1:16" x14ac:dyDescent="0.25">
      <c r="A41" s="90" t="s">
        <v>1270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1:16" x14ac:dyDescent="0.25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</row>
    <row r="43" spans="1:16" x14ac:dyDescent="0.25">
      <c r="A43" s="283" t="s">
        <v>1271</v>
      </c>
      <c r="B43" s="283"/>
      <c r="C43" s="283"/>
      <c r="D43" s="283"/>
      <c r="E43" s="283" t="s">
        <v>1272</v>
      </c>
      <c r="F43" s="283"/>
      <c r="G43" s="283"/>
      <c r="H43" s="283"/>
      <c r="I43" s="90"/>
      <c r="J43" s="90"/>
      <c r="K43" s="90"/>
      <c r="L43" s="90"/>
      <c r="M43" s="90"/>
      <c r="N43" s="90"/>
      <c r="O43" s="90"/>
      <c r="P43" s="90"/>
    </row>
    <row r="44" spans="1:16" x14ac:dyDescent="0.25">
      <c r="A44" s="283">
        <v>1</v>
      </c>
      <c r="B44" s="283"/>
      <c r="C44" s="283"/>
      <c r="D44" s="283"/>
      <c r="E44" s="283">
        <v>2</v>
      </c>
      <c r="F44" s="283"/>
      <c r="G44" s="283"/>
      <c r="H44" s="283"/>
      <c r="I44" s="90"/>
      <c r="J44" s="90"/>
      <c r="K44" s="90"/>
      <c r="L44" s="90"/>
      <c r="M44" s="90"/>
      <c r="N44" s="90"/>
      <c r="O44" s="90"/>
      <c r="P44" s="90"/>
    </row>
    <row r="45" spans="1:16" x14ac:dyDescent="0.25">
      <c r="A45" s="283"/>
      <c r="B45" s="283"/>
      <c r="C45" s="283"/>
      <c r="D45" s="283"/>
      <c r="E45" s="283"/>
      <c r="F45" s="283"/>
      <c r="G45" s="283"/>
      <c r="H45" s="283"/>
      <c r="I45" s="90"/>
      <c r="J45" s="90"/>
      <c r="K45" s="90"/>
      <c r="L45" s="90"/>
      <c r="M45" s="90"/>
      <c r="N45" s="90"/>
      <c r="O45" s="90"/>
      <c r="P45" s="90"/>
    </row>
  </sheetData>
  <mergeCells count="78">
    <mergeCell ref="K23:K25"/>
    <mergeCell ref="L23:L25"/>
    <mergeCell ref="M23:M25"/>
    <mergeCell ref="A1:O1"/>
    <mergeCell ref="A9:L9"/>
    <mergeCell ref="N13:O13"/>
    <mergeCell ref="C14:C16"/>
    <mergeCell ref="D14:D16"/>
    <mergeCell ref="E14:E16"/>
    <mergeCell ref="F14:F16"/>
    <mergeCell ref="N14:N16"/>
    <mergeCell ref="O14:O16"/>
    <mergeCell ref="A17:B17"/>
    <mergeCell ref="K13:M13"/>
    <mergeCell ref="N23:N25"/>
    <mergeCell ref="O23:O25"/>
    <mergeCell ref="J27:J28"/>
    <mergeCell ref="J29:J30"/>
    <mergeCell ref="J31:J32"/>
    <mergeCell ref="A27:A32"/>
    <mergeCell ref="A13:B16"/>
    <mergeCell ref="C13:E13"/>
    <mergeCell ref="F13:G13"/>
    <mergeCell ref="H13:J13"/>
    <mergeCell ref="I15:I16"/>
    <mergeCell ref="J15:J16"/>
    <mergeCell ref="H23:I23"/>
    <mergeCell ref="A22:A25"/>
    <mergeCell ref="B22:D22"/>
    <mergeCell ref="E22:F22"/>
    <mergeCell ref="G22:J22"/>
    <mergeCell ref="J23:J25"/>
    <mergeCell ref="A44:D44"/>
    <mergeCell ref="E44:H44"/>
    <mergeCell ref="G37:H37"/>
    <mergeCell ref="G38:H38"/>
    <mergeCell ref="H24:H25"/>
    <mergeCell ref="L38:O38"/>
    <mergeCell ref="L39:O39"/>
    <mergeCell ref="A36:O36"/>
    <mergeCell ref="I39:K39"/>
    <mergeCell ref="I37:K37"/>
    <mergeCell ref="I38:K38"/>
    <mergeCell ref="L37:O37"/>
    <mergeCell ref="A38:D38"/>
    <mergeCell ref="E38:F38"/>
    <mergeCell ref="I24:I25"/>
    <mergeCell ref="G23:G25"/>
    <mergeCell ref="A45:D45"/>
    <mergeCell ref="E45:H45"/>
    <mergeCell ref="B23:B25"/>
    <mergeCell ref="C23:C25"/>
    <mergeCell ref="D23:D25"/>
    <mergeCell ref="E23:E25"/>
    <mergeCell ref="F23:F25"/>
    <mergeCell ref="A39:D39"/>
    <mergeCell ref="E39:F39"/>
    <mergeCell ref="G39:H39"/>
    <mergeCell ref="A43:D43"/>
    <mergeCell ref="E43:H43"/>
    <mergeCell ref="A37:D37"/>
    <mergeCell ref="E37:F37"/>
    <mergeCell ref="N22:O22"/>
    <mergeCell ref="M4:N9"/>
    <mergeCell ref="O4:O9"/>
    <mergeCell ref="A4:L4"/>
    <mergeCell ref="A5:L5"/>
    <mergeCell ref="A6:L6"/>
    <mergeCell ref="A7:L7"/>
    <mergeCell ref="A8:L8"/>
    <mergeCell ref="K22:M22"/>
    <mergeCell ref="L14:L16"/>
    <mergeCell ref="M14:M16"/>
    <mergeCell ref="A18:B18"/>
    <mergeCell ref="G14:G16"/>
    <mergeCell ref="H14:H16"/>
    <mergeCell ref="I14:J14"/>
    <mergeCell ref="K14:K16"/>
  </mergeCells>
  <pageMargins left="0.70866141732283472" right="0.70866141732283472" top="0.74803149606299213" bottom="0.74803149606299213" header="0.31496062992125984" footer="0.31496062992125984"/>
  <pageSetup paperSize="9" scale="67" firstPageNumber="20" fitToHeight="2" orientation="landscape" useFirstPageNumber="1" r:id="rId1"/>
  <headerFooter>
    <oddHeader>&amp;C&amp;P</oddHeader>
  </headerFooter>
  <rowBreaks count="1" manualBreakCount="1">
    <brk id="19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6"/>
  <sheetViews>
    <sheetView view="pageBreakPreview" zoomScale="85" zoomScaleNormal="85" zoomScaleSheetLayoutView="85" workbookViewId="0">
      <selection activeCell="J27" sqref="J27"/>
    </sheetView>
  </sheetViews>
  <sheetFormatPr defaultColWidth="10.7109375" defaultRowHeight="15" x14ac:dyDescent="0.25"/>
  <cols>
    <col min="1" max="1" width="13.7109375" style="94" customWidth="1"/>
    <col min="2" max="2" width="17.42578125" style="94" customWidth="1"/>
    <col min="3" max="3" width="28.28515625" style="94" customWidth="1"/>
    <col min="4" max="4" width="13.5703125" style="94" customWidth="1"/>
    <col min="5" max="5" width="11" style="94" customWidth="1"/>
    <col min="6" max="6" width="11.140625" style="94" customWidth="1"/>
    <col min="7" max="7" width="12.5703125" style="94" customWidth="1"/>
    <col min="8" max="8" width="10.42578125" style="94" customWidth="1"/>
    <col min="9" max="9" width="8.5703125" style="94" customWidth="1"/>
    <col min="10" max="10" width="43.7109375" style="186" customWidth="1"/>
    <col min="11" max="11" width="9.42578125" style="94" customWidth="1"/>
    <col min="12" max="12" width="8.28515625" style="94" customWidth="1"/>
    <col min="13" max="13" width="9.140625" style="94" customWidth="1"/>
    <col min="14" max="14" width="9.28515625" style="94" customWidth="1"/>
    <col min="15" max="15" width="9.42578125" style="94" customWidth="1"/>
    <col min="16" max="16" width="21.28515625" style="94" customWidth="1"/>
    <col min="17" max="17" width="9.140625" style="94" customWidth="1"/>
    <col min="18" max="18" width="10.140625" style="94" customWidth="1"/>
    <col min="19" max="20" width="10.7109375" style="94"/>
    <col min="21" max="21" width="26.140625" style="94" customWidth="1"/>
    <col min="22" max="265" width="10.7109375" style="94"/>
    <col min="266" max="266" width="19.140625" style="94" customWidth="1"/>
    <col min="267" max="521" width="10.7109375" style="94"/>
    <col min="522" max="522" width="19.140625" style="94" customWidth="1"/>
    <col min="523" max="777" width="10.7109375" style="94"/>
    <col min="778" max="778" width="19.140625" style="94" customWidth="1"/>
    <col min="779" max="1033" width="10.7109375" style="94"/>
    <col min="1034" max="1034" width="19.140625" style="94" customWidth="1"/>
    <col min="1035" max="1289" width="10.7109375" style="94"/>
    <col min="1290" max="1290" width="19.140625" style="94" customWidth="1"/>
    <col min="1291" max="1545" width="10.7109375" style="94"/>
    <col min="1546" max="1546" width="19.140625" style="94" customWidth="1"/>
    <col min="1547" max="1801" width="10.7109375" style="94"/>
    <col min="1802" max="1802" width="19.140625" style="94" customWidth="1"/>
    <col min="1803" max="2057" width="10.7109375" style="94"/>
    <col min="2058" max="2058" width="19.140625" style="94" customWidth="1"/>
    <col min="2059" max="2313" width="10.7109375" style="94"/>
    <col min="2314" max="2314" width="19.140625" style="94" customWidth="1"/>
    <col min="2315" max="2569" width="10.7109375" style="94"/>
    <col min="2570" max="2570" width="19.140625" style="94" customWidth="1"/>
    <col min="2571" max="2825" width="10.7109375" style="94"/>
    <col min="2826" max="2826" width="19.140625" style="94" customWidth="1"/>
    <col min="2827" max="3081" width="10.7109375" style="94"/>
    <col min="3082" max="3082" width="19.140625" style="94" customWidth="1"/>
    <col min="3083" max="3337" width="10.7109375" style="94"/>
    <col min="3338" max="3338" width="19.140625" style="94" customWidth="1"/>
    <col min="3339" max="3593" width="10.7109375" style="94"/>
    <col min="3594" max="3594" width="19.140625" style="94" customWidth="1"/>
    <col min="3595" max="3849" width="10.7109375" style="94"/>
    <col min="3850" max="3850" width="19.140625" style="94" customWidth="1"/>
    <col min="3851" max="4105" width="10.7109375" style="94"/>
    <col min="4106" max="4106" width="19.140625" style="94" customWidth="1"/>
    <col min="4107" max="4361" width="10.7109375" style="94"/>
    <col min="4362" max="4362" width="19.140625" style="94" customWidth="1"/>
    <col min="4363" max="4617" width="10.7109375" style="94"/>
    <col min="4618" max="4618" width="19.140625" style="94" customWidth="1"/>
    <col min="4619" max="4873" width="10.7109375" style="94"/>
    <col min="4874" max="4874" width="19.140625" style="94" customWidth="1"/>
    <col min="4875" max="5129" width="10.7109375" style="94"/>
    <col min="5130" max="5130" width="19.140625" style="94" customWidth="1"/>
    <col min="5131" max="5385" width="10.7109375" style="94"/>
    <col min="5386" max="5386" width="19.140625" style="94" customWidth="1"/>
    <col min="5387" max="5641" width="10.7109375" style="94"/>
    <col min="5642" max="5642" width="19.140625" style="94" customWidth="1"/>
    <col min="5643" max="5897" width="10.7109375" style="94"/>
    <col min="5898" max="5898" width="19.140625" style="94" customWidth="1"/>
    <col min="5899" max="6153" width="10.7109375" style="94"/>
    <col min="6154" max="6154" width="19.140625" style="94" customWidth="1"/>
    <col min="6155" max="6409" width="10.7109375" style="94"/>
    <col min="6410" max="6410" width="19.140625" style="94" customWidth="1"/>
    <col min="6411" max="6665" width="10.7109375" style="94"/>
    <col min="6666" max="6666" width="19.140625" style="94" customWidth="1"/>
    <col min="6667" max="6921" width="10.7109375" style="94"/>
    <col min="6922" max="6922" width="19.140625" style="94" customWidth="1"/>
    <col min="6923" max="7177" width="10.7109375" style="94"/>
    <col min="7178" max="7178" width="19.140625" style="94" customWidth="1"/>
    <col min="7179" max="7433" width="10.7109375" style="94"/>
    <col min="7434" max="7434" width="19.140625" style="94" customWidth="1"/>
    <col min="7435" max="7689" width="10.7109375" style="94"/>
    <col min="7690" max="7690" width="19.140625" style="94" customWidth="1"/>
    <col min="7691" max="7945" width="10.7109375" style="94"/>
    <col min="7946" max="7946" width="19.140625" style="94" customWidth="1"/>
    <col min="7947" max="8201" width="10.7109375" style="94"/>
    <col min="8202" max="8202" width="19.140625" style="94" customWidth="1"/>
    <col min="8203" max="8457" width="10.7109375" style="94"/>
    <col min="8458" max="8458" width="19.140625" style="94" customWidth="1"/>
    <col min="8459" max="8713" width="10.7109375" style="94"/>
    <col min="8714" max="8714" width="19.140625" style="94" customWidth="1"/>
    <col min="8715" max="8969" width="10.7109375" style="94"/>
    <col min="8970" max="8970" width="19.140625" style="94" customWidth="1"/>
    <col min="8971" max="9225" width="10.7109375" style="94"/>
    <col min="9226" max="9226" width="19.140625" style="94" customWidth="1"/>
    <col min="9227" max="9481" width="10.7109375" style="94"/>
    <col min="9482" max="9482" width="19.140625" style="94" customWidth="1"/>
    <col min="9483" max="9737" width="10.7109375" style="94"/>
    <col min="9738" max="9738" width="19.140625" style="94" customWidth="1"/>
    <col min="9739" max="9993" width="10.7109375" style="94"/>
    <col min="9994" max="9994" width="19.140625" style="94" customWidth="1"/>
    <col min="9995" max="10249" width="10.7109375" style="94"/>
    <col min="10250" max="10250" width="19.140625" style="94" customWidth="1"/>
    <col min="10251" max="10505" width="10.7109375" style="94"/>
    <col min="10506" max="10506" width="19.140625" style="94" customWidth="1"/>
    <col min="10507" max="10761" width="10.7109375" style="94"/>
    <col min="10762" max="10762" width="19.140625" style="94" customWidth="1"/>
    <col min="10763" max="11017" width="10.7109375" style="94"/>
    <col min="11018" max="11018" width="19.140625" style="94" customWidth="1"/>
    <col min="11019" max="11273" width="10.7109375" style="94"/>
    <col min="11274" max="11274" width="19.140625" style="94" customWidth="1"/>
    <col min="11275" max="11529" width="10.7109375" style="94"/>
    <col min="11530" max="11530" width="19.140625" style="94" customWidth="1"/>
    <col min="11531" max="11785" width="10.7109375" style="94"/>
    <col min="11786" max="11786" width="19.140625" style="94" customWidth="1"/>
    <col min="11787" max="12041" width="10.7109375" style="94"/>
    <col min="12042" max="12042" width="19.140625" style="94" customWidth="1"/>
    <col min="12043" max="12297" width="10.7109375" style="94"/>
    <col min="12298" max="12298" width="19.140625" style="94" customWidth="1"/>
    <col min="12299" max="12553" width="10.7109375" style="94"/>
    <col min="12554" max="12554" width="19.140625" style="94" customWidth="1"/>
    <col min="12555" max="12809" width="10.7109375" style="94"/>
    <col min="12810" max="12810" width="19.140625" style="94" customWidth="1"/>
    <col min="12811" max="13065" width="10.7109375" style="94"/>
    <col min="13066" max="13066" width="19.140625" style="94" customWidth="1"/>
    <col min="13067" max="13321" width="10.7109375" style="94"/>
    <col min="13322" max="13322" width="19.140625" style="94" customWidth="1"/>
    <col min="13323" max="13577" width="10.7109375" style="94"/>
    <col min="13578" max="13578" width="19.140625" style="94" customWidth="1"/>
    <col min="13579" max="13833" width="10.7109375" style="94"/>
    <col min="13834" max="13834" width="19.140625" style="94" customWidth="1"/>
    <col min="13835" max="14089" width="10.7109375" style="94"/>
    <col min="14090" max="14090" width="19.140625" style="94" customWidth="1"/>
    <col min="14091" max="14345" width="10.7109375" style="94"/>
    <col min="14346" max="14346" width="19.140625" style="94" customWidth="1"/>
    <col min="14347" max="14601" width="10.7109375" style="94"/>
    <col min="14602" max="14602" width="19.140625" style="94" customWidth="1"/>
    <col min="14603" max="14857" width="10.7109375" style="94"/>
    <col min="14858" max="14858" width="19.140625" style="94" customWidth="1"/>
    <col min="14859" max="15113" width="10.7109375" style="94"/>
    <col min="15114" max="15114" width="19.140625" style="94" customWidth="1"/>
    <col min="15115" max="15369" width="10.7109375" style="94"/>
    <col min="15370" max="15370" width="19.140625" style="94" customWidth="1"/>
    <col min="15371" max="15625" width="10.7109375" style="94"/>
    <col min="15626" max="15626" width="19.140625" style="94" customWidth="1"/>
    <col min="15627" max="15881" width="10.7109375" style="94"/>
    <col min="15882" max="15882" width="19.140625" style="94" customWidth="1"/>
    <col min="15883" max="16137" width="10.7109375" style="94"/>
    <col min="16138" max="16138" width="19.140625" style="94" customWidth="1"/>
    <col min="16139" max="16384" width="10.7109375" style="94"/>
  </cols>
  <sheetData>
    <row r="1" spans="1:18" x14ac:dyDescent="0.25">
      <c r="A1" s="386" t="s">
        <v>1273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</row>
    <row r="2" spans="1:18" x14ac:dyDescent="0.25">
      <c r="G2" s="1" t="s">
        <v>2</v>
      </c>
      <c r="H2" s="2" t="s">
        <v>72</v>
      </c>
    </row>
    <row r="4" spans="1:18" ht="15" customHeight="1" x14ac:dyDescent="0.25">
      <c r="A4" s="365" t="s">
        <v>1274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6"/>
      <c r="M4" s="361" t="s">
        <v>1275</v>
      </c>
      <c r="N4" s="361"/>
      <c r="O4" s="362" t="s">
        <v>317</v>
      </c>
      <c r="P4" s="74"/>
      <c r="Q4" s="74"/>
      <c r="R4" s="75"/>
    </row>
    <row r="5" spans="1:18" ht="18.75" customHeight="1" x14ac:dyDescent="0.25">
      <c r="A5" s="367" t="s">
        <v>318</v>
      </c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8"/>
      <c r="M5" s="361"/>
      <c r="N5" s="361"/>
      <c r="O5" s="363"/>
      <c r="P5" s="74"/>
      <c r="Q5" s="74"/>
      <c r="R5" s="75"/>
    </row>
    <row r="6" spans="1:18" ht="15" customHeight="1" x14ac:dyDescent="0.25">
      <c r="A6" s="369" t="s">
        <v>1276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70"/>
      <c r="M6" s="361"/>
      <c r="N6" s="361"/>
      <c r="O6" s="363"/>
      <c r="P6" s="74"/>
      <c r="Q6" s="74"/>
      <c r="R6" s="75"/>
    </row>
    <row r="7" spans="1:18" x14ac:dyDescent="0.25">
      <c r="A7" s="371" t="s">
        <v>1277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2"/>
      <c r="M7" s="361"/>
      <c r="N7" s="361"/>
      <c r="O7" s="363"/>
      <c r="P7" s="74"/>
      <c r="Q7" s="74"/>
      <c r="R7" s="75"/>
    </row>
    <row r="8" spans="1:18" x14ac:dyDescent="0.25">
      <c r="A8" s="373"/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4"/>
      <c r="M8" s="361"/>
      <c r="N8" s="361"/>
      <c r="O8" s="363"/>
      <c r="P8" s="74"/>
      <c r="Q8" s="74"/>
      <c r="R8" s="75"/>
    </row>
    <row r="9" spans="1:18" x14ac:dyDescent="0.25">
      <c r="A9" s="386" t="s">
        <v>1338</v>
      </c>
      <c r="B9" s="386"/>
      <c r="C9" s="386"/>
      <c r="D9" s="386"/>
      <c r="E9" s="386"/>
      <c r="F9" s="386"/>
      <c r="G9" s="386"/>
      <c r="H9" s="386"/>
      <c r="I9" s="386"/>
      <c r="J9" s="386"/>
      <c r="K9" s="386"/>
      <c r="L9" s="386"/>
      <c r="M9" s="361"/>
      <c r="N9" s="361"/>
      <c r="O9" s="364"/>
      <c r="P9" s="74"/>
      <c r="Q9" s="74"/>
      <c r="R9" s="75"/>
    </row>
    <row r="10" spans="1:18" x14ac:dyDescent="0.25">
      <c r="A10" s="94" t="s">
        <v>1278</v>
      </c>
    </row>
    <row r="11" spans="1:18" x14ac:dyDescent="0.25">
      <c r="A11" s="94" t="s">
        <v>1279</v>
      </c>
    </row>
    <row r="13" spans="1:18" s="125" customFormat="1" ht="98.25" customHeight="1" x14ac:dyDescent="0.25">
      <c r="A13" s="361" t="s">
        <v>12</v>
      </c>
      <c r="B13" s="361"/>
      <c r="C13" s="361" t="s">
        <v>1280</v>
      </c>
      <c r="D13" s="361"/>
      <c r="E13" s="361"/>
      <c r="F13" s="361" t="s">
        <v>1281</v>
      </c>
      <c r="G13" s="361"/>
      <c r="H13" s="361" t="s">
        <v>1282</v>
      </c>
      <c r="I13" s="361"/>
      <c r="J13" s="361"/>
      <c r="K13" s="361" t="s">
        <v>1283</v>
      </c>
      <c r="L13" s="361"/>
      <c r="M13" s="361"/>
      <c r="N13" s="360" t="s">
        <v>1284</v>
      </c>
      <c r="O13" s="360"/>
    </row>
    <row r="14" spans="1:18" s="125" customFormat="1" ht="12" customHeight="1" x14ac:dyDescent="0.25">
      <c r="A14" s="361"/>
      <c r="B14" s="361"/>
      <c r="C14" s="379" t="s">
        <v>1285</v>
      </c>
      <c r="D14" s="379" t="s">
        <v>1285</v>
      </c>
      <c r="E14" s="379" t="s">
        <v>1285</v>
      </c>
      <c r="F14" s="379" t="s">
        <v>1285</v>
      </c>
      <c r="G14" s="379" t="s">
        <v>1285</v>
      </c>
      <c r="H14" s="361" t="s">
        <v>19</v>
      </c>
      <c r="I14" s="361" t="s">
        <v>20</v>
      </c>
      <c r="J14" s="361"/>
      <c r="K14" s="375" t="s">
        <v>1395</v>
      </c>
      <c r="L14" s="375" t="s">
        <v>1394</v>
      </c>
      <c r="M14" s="375" t="s">
        <v>1393</v>
      </c>
      <c r="N14" s="387" t="s">
        <v>21</v>
      </c>
      <c r="O14" s="360" t="s">
        <v>22</v>
      </c>
    </row>
    <row r="15" spans="1:18" s="125" customFormat="1" x14ac:dyDescent="0.25">
      <c r="A15" s="361"/>
      <c r="B15" s="361"/>
      <c r="C15" s="380"/>
      <c r="D15" s="380"/>
      <c r="E15" s="380"/>
      <c r="F15" s="380"/>
      <c r="G15" s="380"/>
      <c r="H15" s="361"/>
      <c r="I15" s="361" t="s">
        <v>23</v>
      </c>
      <c r="J15" s="284" t="s">
        <v>24</v>
      </c>
      <c r="K15" s="376"/>
      <c r="L15" s="376" t="s">
        <v>25</v>
      </c>
      <c r="M15" s="376"/>
      <c r="N15" s="388"/>
      <c r="O15" s="360"/>
    </row>
    <row r="16" spans="1:18" s="125" customFormat="1" ht="69" customHeight="1" x14ac:dyDescent="0.25">
      <c r="A16" s="361"/>
      <c r="B16" s="361"/>
      <c r="C16" s="381"/>
      <c r="D16" s="381"/>
      <c r="E16" s="381"/>
      <c r="F16" s="381"/>
      <c r="G16" s="381"/>
      <c r="H16" s="361"/>
      <c r="I16" s="361"/>
      <c r="J16" s="284"/>
      <c r="K16" s="377"/>
      <c r="L16" s="377"/>
      <c r="M16" s="377"/>
      <c r="N16" s="389"/>
      <c r="O16" s="360"/>
    </row>
    <row r="17" spans="1:18" s="127" customFormat="1" x14ac:dyDescent="0.25">
      <c r="A17" s="390">
        <v>1</v>
      </c>
      <c r="B17" s="390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88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x14ac:dyDescent="0.25">
      <c r="A18" s="378"/>
      <c r="B18" s="378"/>
      <c r="C18" s="126"/>
      <c r="D18" s="126"/>
      <c r="E18" s="126"/>
      <c r="F18" s="93"/>
      <c r="G18" s="128"/>
      <c r="H18" s="93"/>
      <c r="I18" s="93"/>
      <c r="J18" s="187"/>
      <c r="K18" s="93"/>
      <c r="L18" s="129"/>
      <c r="M18" s="126"/>
      <c r="N18" s="124"/>
      <c r="O18" s="85"/>
    </row>
    <row r="20" spans="1:18" x14ac:dyDescent="0.25">
      <c r="A20" s="94" t="s">
        <v>1286</v>
      </c>
    </row>
    <row r="22" spans="1:18" s="125" customFormat="1" ht="98.25" customHeight="1" x14ac:dyDescent="0.25">
      <c r="A22" s="361" t="s">
        <v>12</v>
      </c>
      <c r="B22" s="361" t="s">
        <v>1280</v>
      </c>
      <c r="C22" s="361"/>
      <c r="D22" s="361"/>
      <c r="E22" s="361" t="s">
        <v>1294</v>
      </c>
      <c r="F22" s="361"/>
      <c r="G22" s="361" t="s">
        <v>1287</v>
      </c>
      <c r="H22" s="361"/>
      <c r="I22" s="361"/>
      <c r="J22" s="361"/>
      <c r="K22" s="361" t="s">
        <v>1288</v>
      </c>
      <c r="L22" s="361"/>
      <c r="M22" s="361"/>
      <c r="N22" s="360" t="s">
        <v>1289</v>
      </c>
      <c r="O22" s="360"/>
      <c r="P22" s="74"/>
      <c r="Q22" s="130"/>
      <c r="R22" s="130"/>
    </row>
    <row r="23" spans="1:18" s="125" customFormat="1" ht="11.25" customHeight="1" x14ac:dyDescent="0.25">
      <c r="A23" s="361"/>
      <c r="B23" s="288" t="s">
        <v>1367</v>
      </c>
      <c r="C23" s="288" t="s">
        <v>1368</v>
      </c>
      <c r="D23" s="288" t="s">
        <v>33</v>
      </c>
      <c r="E23" s="288" t="s">
        <v>34</v>
      </c>
      <c r="F23" s="288" t="s">
        <v>35</v>
      </c>
      <c r="G23" s="361" t="s">
        <v>19</v>
      </c>
      <c r="H23" s="361" t="s">
        <v>20</v>
      </c>
      <c r="I23" s="361"/>
      <c r="J23" s="284" t="s">
        <v>1290</v>
      </c>
      <c r="K23" s="375" t="s">
        <v>1395</v>
      </c>
      <c r="L23" s="375" t="s">
        <v>1394</v>
      </c>
      <c r="M23" s="375" t="s">
        <v>1393</v>
      </c>
      <c r="N23" s="378" t="s">
        <v>21</v>
      </c>
      <c r="O23" s="360" t="s">
        <v>22</v>
      </c>
      <c r="P23" s="131"/>
      <c r="Q23" s="132"/>
      <c r="R23" s="130"/>
    </row>
    <row r="24" spans="1:18" s="125" customFormat="1" ht="11.25" customHeight="1" x14ac:dyDescent="0.25">
      <c r="A24" s="361"/>
      <c r="B24" s="289"/>
      <c r="C24" s="289"/>
      <c r="D24" s="289"/>
      <c r="E24" s="289"/>
      <c r="F24" s="289"/>
      <c r="G24" s="361"/>
      <c r="H24" s="361" t="s">
        <v>36</v>
      </c>
      <c r="I24" s="361" t="s">
        <v>24</v>
      </c>
      <c r="J24" s="284"/>
      <c r="K24" s="376"/>
      <c r="L24" s="376" t="s">
        <v>25</v>
      </c>
      <c r="M24" s="376"/>
      <c r="N24" s="378"/>
      <c r="O24" s="360"/>
      <c r="P24" s="131"/>
      <c r="Q24" s="132"/>
      <c r="R24" s="130"/>
    </row>
    <row r="25" spans="1:18" s="125" customFormat="1" ht="67.5" customHeight="1" x14ac:dyDescent="0.25">
      <c r="A25" s="361"/>
      <c r="B25" s="290"/>
      <c r="C25" s="290"/>
      <c r="D25" s="290"/>
      <c r="E25" s="290"/>
      <c r="F25" s="290"/>
      <c r="G25" s="361"/>
      <c r="H25" s="361"/>
      <c r="I25" s="361"/>
      <c r="J25" s="284"/>
      <c r="K25" s="377"/>
      <c r="L25" s="377"/>
      <c r="M25" s="377"/>
      <c r="N25" s="378"/>
      <c r="O25" s="360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89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45" x14ac:dyDescent="0.25">
      <c r="A27" s="93" t="s">
        <v>1334</v>
      </c>
      <c r="B27" s="136" t="s">
        <v>1335</v>
      </c>
      <c r="C27" s="136" t="s">
        <v>1336</v>
      </c>
      <c r="D27" s="136"/>
      <c r="E27" s="136"/>
      <c r="F27" s="136"/>
      <c r="G27" s="137" t="s">
        <v>1321</v>
      </c>
      <c r="H27" s="137" t="s">
        <v>1337</v>
      </c>
      <c r="I27" s="137">
        <v>796</v>
      </c>
      <c r="J27" s="122" t="s">
        <v>1327</v>
      </c>
      <c r="K27" s="93">
        <v>1</v>
      </c>
      <c r="L27" s="93">
        <v>1</v>
      </c>
      <c r="M27" s="93">
        <v>1</v>
      </c>
      <c r="N27" s="124">
        <f t="shared" ref="N27:N32" si="0">ROUND(O27/K27*100,1)</f>
        <v>0</v>
      </c>
      <c r="O27" s="85">
        <f t="shared" ref="O27:O32" si="1">ROUNDDOWN(K27*0.05,0)</f>
        <v>0</v>
      </c>
      <c r="P27" s="134"/>
      <c r="Q27" s="134"/>
      <c r="R27" s="134"/>
    </row>
    <row r="28" spans="1:18" s="127" customFormat="1" ht="45" x14ac:dyDescent="0.25">
      <c r="A28" s="93" t="s">
        <v>1334</v>
      </c>
      <c r="B28" s="136" t="s">
        <v>1335</v>
      </c>
      <c r="C28" s="136" t="s">
        <v>1336</v>
      </c>
      <c r="D28" s="136"/>
      <c r="E28" s="136"/>
      <c r="F28" s="136"/>
      <c r="G28" s="137" t="s">
        <v>1321</v>
      </c>
      <c r="H28" s="137" t="s">
        <v>1337</v>
      </c>
      <c r="I28" s="137">
        <v>796</v>
      </c>
      <c r="J28" s="122" t="s">
        <v>1328</v>
      </c>
      <c r="K28" s="93">
        <v>1</v>
      </c>
      <c r="L28" s="93">
        <v>1</v>
      </c>
      <c r="M28" s="93">
        <v>1</v>
      </c>
      <c r="N28" s="124">
        <f t="shared" si="0"/>
        <v>0</v>
      </c>
      <c r="O28" s="85">
        <f t="shared" si="1"/>
        <v>0</v>
      </c>
      <c r="P28" s="134"/>
      <c r="Q28" s="134"/>
      <c r="R28" s="134"/>
    </row>
    <row r="29" spans="1:18" s="127" customFormat="1" ht="51" customHeight="1" x14ac:dyDescent="0.25">
      <c r="A29" s="93" t="s">
        <v>1334</v>
      </c>
      <c r="B29" s="136" t="s">
        <v>1335</v>
      </c>
      <c r="C29" s="136" t="s">
        <v>1336</v>
      </c>
      <c r="D29" s="136"/>
      <c r="E29" s="136"/>
      <c r="F29" s="136"/>
      <c r="G29" s="137" t="s">
        <v>1321</v>
      </c>
      <c r="H29" s="137" t="s">
        <v>1337</v>
      </c>
      <c r="I29" s="137">
        <v>796</v>
      </c>
      <c r="J29" s="193" t="s">
        <v>1329</v>
      </c>
      <c r="K29" s="93">
        <v>1</v>
      </c>
      <c r="L29" s="93">
        <v>1</v>
      </c>
      <c r="M29" s="93">
        <v>1</v>
      </c>
      <c r="N29" s="124">
        <f t="shared" si="0"/>
        <v>0</v>
      </c>
      <c r="O29" s="85">
        <f t="shared" si="1"/>
        <v>0</v>
      </c>
      <c r="P29" s="134"/>
      <c r="Q29" s="134"/>
      <c r="R29" s="134"/>
    </row>
    <row r="30" spans="1:18" s="127" customFormat="1" ht="45" x14ac:dyDescent="0.25">
      <c r="A30" s="93" t="s">
        <v>1334</v>
      </c>
      <c r="B30" s="136" t="s">
        <v>1335</v>
      </c>
      <c r="C30" s="136" t="s">
        <v>1336</v>
      </c>
      <c r="D30" s="136"/>
      <c r="E30" s="136"/>
      <c r="F30" s="136"/>
      <c r="G30" s="137" t="s">
        <v>1321</v>
      </c>
      <c r="H30" s="137" t="s">
        <v>1337</v>
      </c>
      <c r="I30" s="137">
        <v>796</v>
      </c>
      <c r="J30" s="194" t="s">
        <v>1330</v>
      </c>
      <c r="K30" s="93">
        <v>1</v>
      </c>
      <c r="L30" s="93">
        <v>1</v>
      </c>
      <c r="M30" s="93">
        <v>1</v>
      </c>
      <c r="N30" s="124">
        <f t="shared" si="0"/>
        <v>0</v>
      </c>
      <c r="O30" s="85">
        <f t="shared" si="1"/>
        <v>0</v>
      </c>
      <c r="P30" s="134"/>
      <c r="Q30" s="134"/>
      <c r="R30" s="134"/>
    </row>
    <row r="31" spans="1:18" s="127" customFormat="1" ht="48.75" customHeight="1" x14ac:dyDescent="0.25">
      <c r="A31" s="93" t="s">
        <v>1334</v>
      </c>
      <c r="B31" s="136" t="s">
        <v>1335</v>
      </c>
      <c r="C31" s="136" t="s">
        <v>1336</v>
      </c>
      <c r="D31" s="136"/>
      <c r="E31" s="136"/>
      <c r="F31" s="136"/>
      <c r="G31" s="137" t="s">
        <v>1321</v>
      </c>
      <c r="H31" s="137" t="s">
        <v>1337</v>
      </c>
      <c r="I31" s="137">
        <v>796</v>
      </c>
      <c r="J31" s="194" t="s">
        <v>1332</v>
      </c>
      <c r="K31" s="93">
        <v>1</v>
      </c>
      <c r="L31" s="93">
        <v>1</v>
      </c>
      <c r="M31" s="93">
        <v>1</v>
      </c>
      <c r="N31" s="124">
        <f t="shared" si="0"/>
        <v>0</v>
      </c>
      <c r="O31" s="85">
        <f t="shared" si="1"/>
        <v>0</v>
      </c>
      <c r="P31" s="134"/>
      <c r="Q31" s="134"/>
      <c r="R31" s="134"/>
    </row>
    <row r="32" spans="1:18" s="127" customFormat="1" ht="66" customHeight="1" x14ac:dyDescent="0.25">
      <c r="A32" s="93" t="s">
        <v>1333</v>
      </c>
      <c r="B32" s="136" t="s">
        <v>1335</v>
      </c>
      <c r="C32" s="136" t="s">
        <v>1336</v>
      </c>
      <c r="D32" s="136"/>
      <c r="E32" s="136"/>
      <c r="F32" s="136"/>
      <c r="G32" s="137" t="s">
        <v>1321</v>
      </c>
      <c r="H32" s="137" t="s">
        <v>1337</v>
      </c>
      <c r="I32" s="137">
        <v>796</v>
      </c>
      <c r="J32" s="194" t="s">
        <v>1331</v>
      </c>
      <c r="K32" s="93">
        <v>1</v>
      </c>
      <c r="L32" s="93">
        <v>1</v>
      </c>
      <c r="M32" s="93">
        <v>1</v>
      </c>
      <c r="N32" s="124">
        <f t="shared" si="0"/>
        <v>0</v>
      </c>
      <c r="O32" s="85">
        <f t="shared" si="1"/>
        <v>0</v>
      </c>
      <c r="P32" s="134"/>
      <c r="Q32" s="134"/>
      <c r="R32" s="134"/>
    </row>
    <row r="33" spans="1:18" s="127" customFormat="1" ht="45" x14ac:dyDescent="0.25">
      <c r="A33" s="276" t="s">
        <v>1333</v>
      </c>
      <c r="B33" s="136" t="s">
        <v>1335</v>
      </c>
      <c r="C33" s="136" t="s">
        <v>1336</v>
      </c>
      <c r="D33" s="136"/>
      <c r="E33" s="136"/>
      <c r="F33" s="136"/>
      <c r="G33" s="137" t="s">
        <v>1321</v>
      </c>
      <c r="H33" s="137" t="s">
        <v>1337</v>
      </c>
      <c r="I33" s="137">
        <v>796</v>
      </c>
      <c r="J33" s="194" t="s">
        <v>1437</v>
      </c>
      <c r="K33" s="276">
        <v>1</v>
      </c>
      <c r="L33" s="276">
        <v>0</v>
      </c>
      <c r="M33" s="276">
        <v>0</v>
      </c>
      <c r="N33" s="124">
        <f t="shared" ref="N33" si="2">ROUND(O33/K33*100,1)</f>
        <v>0</v>
      </c>
      <c r="O33" s="275">
        <f t="shared" ref="O33" si="3">ROUNDDOWN(K33*0.05,0)</f>
        <v>0</v>
      </c>
      <c r="P33" s="134"/>
      <c r="Q33" s="134"/>
      <c r="R33" s="134"/>
    </row>
    <row r="35" spans="1:18" x14ac:dyDescent="0.25">
      <c r="A35" s="90" t="s">
        <v>51</v>
      </c>
      <c r="B35" s="90"/>
      <c r="C35" s="90"/>
      <c r="D35" s="90"/>
      <c r="E35" s="90"/>
      <c r="F35" s="90"/>
      <c r="G35" s="90"/>
      <c r="H35" s="90"/>
      <c r="I35" s="90"/>
      <c r="K35" s="90"/>
      <c r="L35" s="90"/>
      <c r="M35" s="90"/>
      <c r="N35" s="90"/>
      <c r="O35" s="90"/>
      <c r="P35" s="64"/>
    </row>
    <row r="36" spans="1:18" x14ac:dyDescent="0.25">
      <c r="A36" s="90"/>
      <c r="B36" s="90"/>
      <c r="C36" s="90"/>
      <c r="D36" s="90"/>
      <c r="E36" s="90"/>
      <c r="F36" s="90"/>
      <c r="G36" s="90"/>
      <c r="H36" s="90"/>
      <c r="I36" s="90"/>
      <c r="K36" s="90"/>
      <c r="L36" s="90"/>
      <c r="M36" s="90"/>
      <c r="N36" s="90"/>
      <c r="O36" s="90"/>
      <c r="P36" s="64"/>
    </row>
    <row r="37" spans="1:18" x14ac:dyDescent="0.25">
      <c r="A37" s="291" t="s">
        <v>52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2"/>
      <c r="P37" s="76"/>
    </row>
    <row r="38" spans="1:18" ht="15" customHeight="1" x14ac:dyDescent="0.25">
      <c r="A38" s="284" t="s">
        <v>53</v>
      </c>
      <c r="B38" s="284"/>
      <c r="C38" s="284"/>
      <c r="D38" s="284"/>
      <c r="E38" s="284" t="s">
        <v>54</v>
      </c>
      <c r="F38" s="284"/>
      <c r="G38" s="284" t="s">
        <v>55</v>
      </c>
      <c r="H38" s="284"/>
      <c r="I38" s="284" t="s">
        <v>56</v>
      </c>
      <c r="J38" s="284"/>
      <c r="K38" s="284"/>
      <c r="L38" s="284" t="s">
        <v>36</v>
      </c>
      <c r="M38" s="284"/>
      <c r="N38" s="284"/>
      <c r="O38" s="293"/>
      <c r="P38" s="77"/>
    </row>
    <row r="39" spans="1:18" x14ac:dyDescent="0.25">
      <c r="A39" s="294">
        <v>1</v>
      </c>
      <c r="B39" s="294"/>
      <c r="C39" s="294"/>
      <c r="D39" s="294"/>
      <c r="E39" s="294">
        <v>2</v>
      </c>
      <c r="F39" s="294"/>
      <c r="G39" s="316" t="s">
        <v>57</v>
      </c>
      <c r="H39" s="316"/>
      <c r="I39" s="316" t="s">
        <v>58</v>
      </c>
      <c r="J39" s="316"/>
      <c r="K39" s="316"/>
      <c r="L39" s="294">
        <v>5</v>
      </c>
      <c r="M39" s="294"/>
      <c r="N39" s="294"/>
      <c r="O39" s="317"/>
      <c r="P39" s="78"/>
    </row>
    <row r="40" spans="1:18" x14ac:dyDescent="0.25">
      <c r="A40" s="332"/>
      <c r="B40" s="332"/>
      <c r="C40" s="332"/>
      <c r="D40" s="332"/>
      <c r="E40" s="332"/>
      <c r="F40" s="332"/>
      <c r="G40" s="302"/>
      <c r="H40" s="302"/>
      <c r="I40" s="302"/>
      <c r="J40" s="302"/>
      <c r="K40" s="302"/>
      <c r="L40" s="333"/>
      <c r="M40" s="333"/>
      <c r="N40" s="333"/>
      <c r="O40" s="334"/>
      <c r="P40" s="79"/>
    </row>
    <row r="41" spans="1:18" x14ac:dyDescent="0.25">
      <c r="A41" s="89"/>
      <c r="B41" s="89"/>
      <c r="C41" s="89"/>
      <c r="D41" s="89"/>
      <c r="E41" s="89"/>
      <c r="F41" s="89"/>
      <c r="G41" s="59"/>
      <c r="H41" s="59"/>
      <c r="I41" s="59"/>
      <c r="J41" s="59"/>
      <c r="K41" s="59"/>
      <c r="L41" s="89"/>
      <c r="M41" s="89"/>
      <c r="N41" s="89"/>
      <c r="O41" s="89"/>
      <c r="P41" s="89"/>
    </row>
    <row r="42" spans="1:18" x14ac:dyDescent="0.25">
      <c r="A42" s="90" t="s">
        <v>1270</v>
      </c>
      <c r="B42" s="90"/>
      <c r="C42" s="90"/>
      <c r="D42" s="90"/>
      <c r="E42" s="90"/>
      <c r="F42" s="90"/>
      <c r="G42" s="90"/>
      <c r="H42" s="90"/>
      <c r="I42" s="90"/>
      <c r="K42" s="90"/>
      <c r="L42" s="90"/>
      <c r="M42" s="90"/>
      <c r="N42" s="90"/>
      <c r="O42" s="90"/>
      <c r="P42" s="90"/>
    </row>
    <row r="43" spans="1:18" x14ac:dyDescent="0.25">
      <c r="A43" s="90"/>
      <c r="B43" s="90"/>
      <c r="C43" s="90"/>
      <c r="D43" s="90"/>
      <c r="E43" s="90"/>
      <c r="F43" s="90"/>
      <c r="G43" s="90"/>
      <c r="H43" s="90"/>
      <c r="I43" s="90"/>
      <c r="K43" s="90"/>
      <c r="L43" s="90"/>
      <c r="M43" s="90"/>
      <c r="N43" s="90"/>
      <c r="O43" s="90"/>
      <c r="P43" s="90"/>
    </row>
    <row r="44" spans="1:18" x14ac:dyDescent="0.25">
      <c r="A44" s="283" t="s">
        <v>1271</v>
      </c>
      <c r="B44" s="283"/>
      <c r="C44" s="283"/>
      <c r="D44" s="283"/>
      <c r="E44" s="283" t="s">
        <v>1272</v>
      </c>
      <c r="F44" s="283"/>
      <c r="G44" s="283"/>
      <c r="H44" s="283"/>
      <c r="I44" s="90"/>
      <c r="K44" s="90"/>
      <c r="L44" s="90"/>
      <c r="M44" s="90"/>
      <c r="N44" s="90"/>
      <c r="O44" s="90"/>
      <c r="P44" s="90"/>
    </row>
    <row r="45" spans="1:18" x14ac:dyDescent="0.25">
      <c r="A45" s="283">
        <v>1</v>
      </c>
      <c r="B45" s="283"/>
      <c r="C45" s="283"/>
      <c r="D45" s="283"/>
      <c r="E45" s="283">
        <v>2</v>
      </c>
      <c r="F45" s="283"/>
      <c r="G45" s="283"/>
      <c r="H45" s="283"/>
      <c r="I45" s="90"/>
      <c r="K45" s="90"/>
      <c r="L45" s="90"/>
      <c r="M45" s="90"/>
      <c r="N45" s="90"/>
      <c r="O45" s="90"/>
      <c r="P45" s="90"/>
    </row>
    <row r="46" spans="1:18" x14ac:dyDescent="0.25">
      <c r="A46" s="283"/>
      <c r="B46" s="283"/>
      <c r="C46" s="283"/>
      <c r="D46" s="283"/>
      <c r="E46" s="283"/>
      <c r="F46" s="283"/>
      <c r="G46" s="283"/>
      <c r="H46" s="283"/>
      <c r="I46" s="90"/>
      <c r="K46" s="90"/>
      <c r="L46" s="90"/>
      <c r="M46" s="90"/>
      <c r="N46" s="90"/>
      <c r="O46" s="90"/>
      <c r="P46" s="90"/>
    </row>
  </sheetData>
  <mergeCells count="74">
    <mergeCell ref="A44:D44"/>
    <mergeCell ref="E44:H44"/>
    <mergeCell ref="A45:D45"/>
    <mergeCell ref="E45:H45"/>
    <mergeCell ref="A46:D46"/>
    <mergeCell ref="E46:H46"/>
    <mergeCell ref="A39:D39"/>
    <mergeCell ref="E39:F39"/>
    <mergeCell ref="G39:H39"/>
    <mergeCell ref="I39:K39"/>
    <mergeCell ref="L39:O39"/>
    <mergeCell ref="A40:D40"/>
    <mergeCell ref="E40:F40"/>
    <mergeCell ref="G40:H40"/>
    <mergeCell ref="I40:K40"/>
    <mergeCell ref="L40:O40"/>
    <mergeCell ref="A37:O37"/>
    <mergeCell ref="A38:D38"/>
    <mergeCell ref="E38:F38"/>
    <mergeCell ref="G38:H38"/>
    <mergeCell ref="I38:K38"/>
    <mergeCell ref="L38:O38"/>
    <mergeCell ref="A22:A25"/>
    <mergeCell ref="B22:D22"/>
    <mergeCell ref="E22:F22"/>
    <mergeCell ref="G22:J22"/>
    <mergeCell ref="K22:M22"/>
    <mergeCell ref="F23:F25"/>
    <mergeCell ref="G23:G25"/>
    <mergeCell ref="H23:I23"/>
    <mergeCell ref="J23:J25"/>
    <mergeCell ref="K23:K25"/>
    <mergeCell ref="M23:M25"/>
    <mergeCell ref="H24:H25"/>
    <mergeCell ref="I24:I25"/>
    <mergeCell ref="L23:L25"/>
    <mergeCell ref="N22:O22"/>
    <mergeCell ref="B23:B25"/>
    <mergeCell ref="C23:C25"/>
    <mergeCell ref="D23:D25"/>
    <mergeCell ref="E23:E25"/>
    <mergeCell ref="N23:N25"/>
    <mergeCell ref="O23:O25"/>
    <mergeCell ref="A18:B18"/>
    <mergeCell ref="G14:G16"/>
    <mergeCell ref="H14:H16"/>
    <mergeCell ref="I14:J14"/>
    <mergeCell ref="K14:K16"/>
    <mergeCell ref="A13:B16"/>
    <mergeCell ref="C13:E13"/>
    <mergeCell ref="F13:G13"/>
    <mergeCell ref="H13:J13"/>
    <mergeCell ref="K13:M13"/>
    <mergeCell ref="I15:I16"/>
    <mergeCell ref="J15:J16"/>
    <mergeCell ref="A17:B17"/>
    <mergeCell ref="L14:L16"/>
    <mergeCell ref="M14:M16"/>
    <mergeCell ref="N13:O13"/>
    <mergeCell ref="C14:C16"/>
    <mergeCell ref="D14:D16"/>
    <mergeCell ref="E14:E16"/>
    <mergeCell ref="F14:F16"/>
    <mergeCell ref="N14:N16"/>
    <mergeCell ref="O14:O16"/>
    <mergeCell ref="A1:O1"/>
    <mergeCell ref="A4:L4"/>
    <mergeCell ref="M4:N9"/>
    <mergeCell ref="O4:O9"/>
    <mergeCell ref="A5:L5"/>
    <mergeCell ref="A6:L6"/>
    <mergeCell ref="A7:L7"/>
    <mergeCell ref="A8:L8"/>
    <mergeCell ref="A9:L9"/>
  </mergeCells>
  <pageMargins left="0.31496062992125984" right="0.31496062992125984" top="0.74803149606299213" bottom="0.35433070866141736" header="0.31496062992125984" footer="0.31496062992125984"/>
  <pageSetup paperSize="9" scale="65" firstPageNumber="22" fitToHeight="3" orientation="landscape" useFirstPageNumber="1" r:id="rId1"/>
  <headerFooter>
    <oddHeader>&amp;C&amp;P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view="pageBreakPreview" zoomScale="90" zoomScaleNormal="85" zoomScaleSheetLayoutView="90" workbookViewId="0">
      <selection activeCell="U27" sqref="U27"/>
    </sheetView>
  </sheetViews>
  <sheetFormatPr defaultColWidth="10.7109375" defaultRowHeight="15" x14ac:dyDescent="0.25"/>
  <cols>
    <col min="1" max="1" width="13.7109375" style="101" customWidth="1"/>
    <col min="2" max="2" width="11.140625" style="101" customWidth="1"/>
    <col min="3" max="3" width="13.28515625" style="101" customWidth="1"/>
    <col min="4" max="5" width="11" style="101" customWidth="1"/>
    <col min="6" max="6" width="11.140625" style="101" customWidth="1"/>
    <col min="7" max="7" width="12.5703125" style="101" customWidth="1"/>
    <col min="8" max="8" width="10.42578125" style="101" customWidth="1"/>
    <col min="9" max="9" width="8.5703125" style="101" customWidth="1"/>
    <col min="10" max="10" width="32.7109375" style="101" customWidth="1"/>
    <col min="11" max="11" width="9.42578125" style="101" customWidth="1"/>
    <col min="12" max="12" width="8.28515625" style="101" customWidth="1"/>
    <col min="13" max="13" width="9.140625" style="101" customWidth="1"/>
    <col min="14" max="14" width="9.28515625" style="101" customWidth="1"/>
    <col min="15" max="15" width="9.42578125" style="101" customWidth="1"/>
    <col min="16" max="16" width="8.7109375" style="101" customWidth="1"/>
    <col min="17" max="17" width="9.140625" style="101" customWidth="1"/>
    <col min="18" max="18" width="10.140625" style="101" customWidth="1"/>
    <col min="19" max="20" width="10.7109375" style="101"/>
    <col min="21" max="21" width="26.140625" style="101" customWidth="1"/>
    <col min="22" max="265" width="10.7109375" style="101"/>
    <col min="266" max="266" width="19.140625" style="101" customWidth="1"/>
    <col min="267" max="521" width="10.7109375" style="101"/>
    <col min="522" max="522" width="19.140625" style="101" customWidth="1"/>
    <col min="523" max="777" width="10.7109375" style="101"/>
    <col min="778" max="778" width="19.140625" style="101" customWidth="1"/>
    <col min="779" max="1033" width="10.7109375" style="101"/>
    <col min="1034" max="1034" width="19.140625" style="101" customWidth="1"/>
    <col min="1035" max="1289" width="10.7109375" style="101"/>
    <col min="1290" max="1290" width="19.140625" style="101" customWidth="1"/>
    <col min="1291" max="1545" width="10.7109375" style="101"/>
    <col min="1546" max="1546" width="19.140625" style="101" customWidth="1"/>
    <col min="1547" max="1801" width="10.7109375" style="101"/>
    <col min="1802" max="1802" width="19.140625" style="101" customWidth="1"/>
    <col min="1803" max="2057" width="10.7109375" style="101"/>
    <col min="2058" max="2058" width="19.140625" style="101" customWidth="1"/>
    <col min="2059" max="2313" width="10.7109375" style="101"/>
    <col min="2314" max="2314" width="19.140625" style="101" customWidth="1"/>
    <col min="2315" max="2569" width="10.7109375" style="101"/>
    <col min="2570" max="2570" width="19.140625" style="101" customWidth="1"/>
    <col min="2571" max="2825" width="10.7109375" style="101"/>
    <col min="2826" max="2826" width="19.140625" style="101" customWidth="1"/>
    <col min="2827" max="3081" width="10.7109375" style="101"/>
    <col min="3082" max="3082" width="19.140625" style="101" customWidth="1"/>
    <col min="3083" max="3337" width="10.7109375" style="101"/>
    <col min="3338" max="3338" width="19.140625" style="101" customWidth="1"/>
    <col min="3339" max="3593" width="10.7109375" style="101"/>
    <col min="3594" max="3594" width="19.140625" style="101" customWidth="1"/>
    <col min="3595" max="3849" width="10.7109375" style="101"/>
    <col min="3850" max="3850" width="19.140625" style="101" customWidth="1"/>
    <col min="3851" max="4105" width="10.7109375" style="101"/>
    <col min="4106" max="4106" width="19.140625" style="101" customWidth="1"/>
    <col min="4107" max="4361" width="10.7109375" style="101"/>
    <col min="4362" max="4362" width="19.140625" style="101" customWidth="1"/>
    <col min="4363" max="4617" width="10.7109375" style="101"/>
    <col min="4618" max="4618" width="19.140625" style="101" customWidth="1"/>
    <col min="4619" max="4873" width="10.7109375" style="101"/>
    <col min="4874" max="4874" width="19.140625" style="101" customWidth="1"/>
    <col min="4875" max="5129" width="10.7109375" style="101"/>
    <col min="5130" max="5130" width="19.140625" style="101" customWidth="1"/>
    <col min="5131" max="5385" width="10.7109375" style="101"/>
    <col min="5386" max="5386" width="19.140625" style="101" customWidth="1"/>
    <col min="5387" max="5641" width="10.7109375" style="101"/>
    <col min="5642" max="5642" width="19.140625" style="101" customWidth="1"/>
    <col min="5643" max="5897" width="10.7109375" style="101"/>
    <col min="5898" max="5898" width="19.140625" style="101" customWidth="1"/>
    <col min="5899" max="6153" width="10.7109375" style="101"/>
    <col min="6154" max="6154" width="19.140625" style="101" customWidth="1"/>
    <col min="6155" max="6409" width="10.7109375" style="101"/>
    <col min="6410" max="6410" width="19.140625" style="101" customWidth="1"/>
    <col min="6411" max="6665" width="10.7109375" style="101"/>
    <col min="6666" max="6666" width="19.140625" style="101" customWidth="1"/>
    <col min="6667" max="6921" width="10.7109375" style="101"/>
    <col min="6922" max="6922" width="19.140625" style="101" customWidth="1"/>
    <col min="6923" max="7177" width="10.7109375" style="101"/>
    <col min="7178" max="7178" width="19.140625" style="101" customWidth="1"/>
    <col min="7179" max="7433" width="10.7109375" style="101"/>
    <col min="7434" max="7434" width="19.140625" style="101" customWidth="1"/>
    <col min="7435" max="7689" width="10.7109375" style="101"/>
    <col min="7690" max="7690" width="19.140625" style="101" customWidth="1"/>
    <col min="7691" max="7945" width="10.7109375" style="101"/>
    <col min="7946" max="7946" width="19.140625" style="101" customWidth="1"/>
    <col min="7947" max="8201" width="10.7109375" style="101"/>
    <col min="8202" max="8202" width="19.140625" style="101" customWidth="1"/>
    <col min="8203" max="8457" width="10.7109375" style="101"/>
    <col min="8458" max="8458" width="19.140625" style="101" customWidth="1"/>
    <col min="8459" max="8713" width="10.7109375" style="101"/>
    <col min="8714" max="8714" width="19.140625" style="101" customWidth="1"/>
    <col min="8715" max="8969" width="10.7109375" style="101"/>
    <col min="8970" max="8970" width="19.140625" style="101" customWidth="1"/>
    <col min="8971" max="9225" width="10.7109375" style="101"/>
    <col min="9226" max="9226" width="19.140625" style="101" customWidth="1"/>
    <col min="9227" max="9481" width="10.7109375" style="101"/>
    <col min="9482" max="9482" width="19.140625" style="101" customWidth="1"/>
    <col min="9483" max="9737" width="10.7109375" style="101"/>
    <col min="9738" max="9738" width="19.140625" style="101" customWidth="1"/>
    <col min="9739" max="9993" width="10.7109375" style="101"/>
    <col min="9994" max="9994" width="19.140625" style="101" customWidth="1"/>
    <col min="9995" max="10249" width="10.7109375" style="101"/>
    <col min="10250" max="10250" width="19.140625" style="101" customWidth="1"/>
    <col min="10251" max="10505" width="10.7109375" style="101"/>
    <col min="10506" max="10506" width="19.140625" style="101" customWidth="1"/>
    <col min="10507" max="10761" width="10.7109375" style="101"/>
    <col min="10762" max="10762" width="19.140625" style="101" customWidth="1"/>
    <col min="10763" max="11017" width="10.7109375" style="101"/>
    <col min="11018" max="11018" width="19.140625" style="101" customWidth="1"/>
    <col min="11019" max="11273" width="10.7109375" style="101"/>
    <col min="11274" max="11274" width="19.140625" style="101" customWidth="1"/>
    <col min="11275" max="11529" width="10.7109375" style="101"/>
    <col min="11530" max="11530" width="19.140625" style="101" customWidth="1"/>
    <col min="11531" max="11785" width="10.7109375" style="101"/>
    <col min="11786" max="11786" width="19.140625" style="101" customWidth="1"/>
    <col min="11787" max="12041" width="10.7109375" style="101"/>
    <col min="12042" max="12042" width="19.140625" style="101" customWidth="1"/>
    <col min="12043" max="12297" width="10.7109375" style="101"/>
    <col min="12298" max="12298" width="19.140625" style="101" customWidth="1"/>
    <col min="12299" max="12553" width="10.7109375" style="101"/>
    <col min="12554" max="12554" width="19.140625" style="101" customWidth="1"/>
    <col min="12555" max="12809" width="10.7109375" style="101"/>
    <col min="12810" max="12810" width="19.140625" style="101" customWidth="1"/>
    <col min="12811" max="13065" width="10.7109375" style="101"/>
    <col min="13066" max="13066" width="19.140625" style="101" customWidth="1"/>
    <col min="13067" max="13321" width="10.7109375" style="101"/>
    <col min="13322" max="13322" width="19.140625" style="101" customWidth="1"/>
    <col min="13323" max="13577" width="10.7109375" style="101"/>
    <col min="13578" max="13578" width="19.140625" style="101" customWidth="1"/>
    <col min="13579" max="13833" width="10.7109375" style="101"/>
    <col min="13834" max="13834" width="19.140625" style="101" customWidth="1"/>
    <col min="13835" max="14089" width="10.7109375" style="101"/>
    <col min="14090" max="14090" width="19.140625" style="101" customWidth="1"/>
    <col min="14091" max="14345" width="10.7109375" style="101"/>
    <col min="14346" max="14346" width="19.140625" style="101" customWidth="1"/>
    <col min="14347" max="14601" width="10.7109375" style="101"/>
    <col min="14602" max="14602" width="19.140625" style="101" customWidth="1"/>
    <col min="14603" max="14857" width="10.7109375" style="101"/>
    <col min="14858" max="14858" width="19.140625" style="101" customWidth="1"/>
    <col min="14859" max="15113" width="10.7109375" style="101"/>
    <col min="15114" max="15114" width="19.140625" style="101" customWidth="1"/>
    <col min="15115" max="15369" width="10.7109375" style="101"/>
    <col min="15370" max="15370" width="19.140625" style="101" customWidth="1"/>
    <col min="15371" max="15625" width="10.7109375" style="101"/>
    <col min="15626" max="15626" width="19.140625" style="101" customWidth="1"/>
    <col min="15627" max="15881" width="10.7109375" style="101"/>
    <col min="15882" max="15882" width="19.140625" style="101" customWidth="1"/>
    <col min="15883" max="16137" width="10.7109375" style="101"/>
    <col min="16138" max="16138" width="19.140625" style="101" customWidth="1"/>
    <col min="16139" max="16384" width="10.7109375" style="101"/>
  </cols>
  <sheetData>
    <row r="1" spans="1:18" x14ac:dyDescent="0.25">
      <c r="A1" s="386" t="s">
        <v>1273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</row>
    <row r="2" spans="1:18" x14ac:dyDescent="0.25">
      <c r="G2" s="1" t="s">
        <v>2</v>
      </c>
      <c r="H2" s="2" t="s">
        <v>57</v>
      </c>
    </row>
    <row r="4" spans="1:18" ht="15" customHeight="1" x14ac:dyDescent="0.25">
      <c r="A4" s="365" t="s">
        <v>1274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6"/>
      <c r="M4" s="361" t="s">
        <v>1275</v>
      </c>
      <c r="N4" s="361"/>
      <c r="O4" s="362" t="s">
        <v>310</v>
      </c>
      <c r="P4" s="74"/>
      <c r="Q4" s="74"/>
      <c r="R4" s="75"/>
    </row>
    <row r="5" spans="1:18" x14ac:dyDescent="0.25">
      <c r="A5" s="367" t="s">
        <v>311</v>
      </c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8"/>
      <c r="M5" s="361"/>
      <c r="N5" s="361"/>
      <c r="O5" s="363"/>
      <c r="P5" s="74"/>
      <c r="Q5" s="74"/>
      <c r="R5" s="75"/>
    </row>
    <row r="6" spans="1:18" ht="15" customHeight="1" x14ac:dyDescent="0.25">
      <c r="A6" s="369" t="s">
        <v>1276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70"/>
      <c r="M6" s="361"/>
      <c r="N6" s="361"/>
      <c r="O6" s="363"/>
      <c r="P6" s="74"/>
      <c r="Q6" s="74"/>
      <c r="R6" s="75"/>
    </row>
    <row r="7" spans="1:18" x14ac:dyDescent="0.25">
      <c r="A7" s="371" t="s">
        <v>1277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2"/>
      <c r="M7" s="361"/>
      <c r="N7" s="361"/>
      <c r="O7" s="363"/>
      <c r="P7" s="74"/>
      <c r="Q7" s="74"/>
      <c r="R7" s="75"/>
    </row>
    <row r="8" spans="1:18" x14ac:dyDescent="0.25">
      <c r="A8" s="373"/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4"/>
      <c r="M8" s="361"/>
      <c r="N8" s="361"/>
      <c r="O8" s="363"/>
      <c r="P8" s="74"/>
      <c r="Q8" s="74"/>
      <c r="R8" s="75"/>
    </row>
    <row r="9" spans="1:18" x14ac:dyDescent="0.25">
      <c r="A9" s="371" t="s">
        <v>1339</v>
      </c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61"/>
      <c r="N9" s="361"/>
      <c r="O9" s="364"/>
      <c r="P9" s="74"/>
      <c r="Q9" s="74"/>
      <c r="R9" s="75"/>
    </row>
    <row r="10" spans="1:18" x14ac:dyDescent="0.25">
      <c r="A10" s="101" t="s">
        <v>1278</v>
      </c>
    </row>
    <row r="11" spans="1:18" x14ac:dyDescent="0.25">
      <c r="A11" s="101" t="s">
        <v>1279</v>
      </c>
    </row>
    <row r="13" spans="1:18" s="125" customFormat="1" ht="98.25" customHeight="1" x14ac:dyDescent="0.25">
      <c r="A13" s="361" t="s">
        <v>12</v>
      </c>
      <c r="B13" s="361"/>
      <c r="C13" s="361" t="s">
        <v>1280</v>
      </c>
      <c r="D13" s="361"/>
      <c r="E13" s="361"/>
      <c r="F13" s="361" t="s">
        <v>1281</v>
      </c>
      <c r="G13" s="361"/>
      <c r="H13" s="361" t="s">
        <v>1282</v>
      </c>
      <c r="I13" s="361"/>
      <c r="J13" s="361"/>
      <c r="K13" s="361" t="s">
        <v>1283</v>
      </c>
      <c r="L13" s="361"/>
      <c r="M13" s="361"/>
      <c r="N13" s="360" t="s">
        <v>1284</v>
      </c>
      <c r="O13" s="360"/>
    </row>
    <row r="14" spans="1:18" s="125" customFormat="1" ht="12" customHeight="1" x14ac:dyDescent="0.25">
      <c r="A14" s="361"/>
      <c r="B14" s="361"/>
      <c r="C14" s="379" t="s">
        <v>1285</v>
      </c>
      <c r="D14" s="379" t="s">
        <v>1285</v>
      </c>
      <c r="E14" s="379" t="s">
        <v>1285</v>
      </c>
      <c r="F14" s="379" t="s">
        <v>1285</v>
      </c>
      <c r="G14" s="379" t="s">
        <v>1285</v>
      </c>
      <c r="H14" s="361" t="s">
        <v>19</v>
      </c>
      <c r="I14" s="361" t="s">
        <v>20</v>
      </c>
      <c r="J14" s="361"/>
      <c r="K14" s="375" t="s">
        <v>1395</v>
      </c>
      <c r="L14" s="375" t="s">
        <v>1394</v>
      </c>
      <c r="M14" s="375" t="s">
        <v>1393</v>
      </c>
      <c r="N14" s="387" t="s">
        <v>21</v>
      </c>
      <c r="O14" s="360" t="s">
        <v>22</v>
      </c>
    </row>
    <row r="15" spans="1:18" s="125" customFormat="1" x14ac:dyDescent="0.25">
      <c r="A15" s="361"/>
      <c r="B15" s="361"/>
      <c r="C15" s="380"/>
      <c r="D15" s="380"/>
      <c r="E15" s="380"/>
      <c r="F15" s="380"/>
      <c r="G15" s="380"/>
      <c r="H15" s="361"/>
      <c r="I15" s="361" t="s">
        <v>23</v>
      </c>
      <c r="J15" s="361" t="s">
        <v>24</v>
      </c>
      <c r="K15" s="376"/>
      <c r="L15" s="376" t="s">
        <v>25</v>
      </c>
      <c r="M15" s="376"/>
      <c r="N15" s="388"/>
      <c r="O15" s="360"/>
    </row>
    <row r="16" spans="1:18" s="125" customFormat="1" ht="69" customHeight="1" x14ac:dyDescent="0.25">
      <c r="A16" s="361"/>
      <c r="B16" s="361"/>
      <c r="C16" s="381"/>
      <c r="D16" s="381"/>
      <c r="E16" s="381"/>
      <c r="F16" s="381"/>
      <c r="G16" s="381"/>
      <c r="H16" s="361"/>
      <c r="I16" s="361"/>
      <c r="J16" s="361"/>
      <c r="K16" s="377"/>
      <c r="L16" s="377"/>
      <c r="M16" s="377"/>
      <c r="N16" s="389"/>
      <c r="O16" s="360"/>
    </row>
    <row r="17" spans="1:18" s="127" customFormat="1" x14ac:dyDescent="0.25">
      <c r="A17" s="390">
        <v>1</v>
      </c>
      <c r="B17" s="390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x14ac:dyDescent="0.25">
      <c r="A18" s="378"/>
      <c r="B18" s="378"/>
      <c r="C18" s="126"/>
      <c r="D18" s="126"/>
      <c r="E18" s="126"/>
      <c r="F18" s="100"/>
      <c r="G18" s="128"/>
      <c r="H18" s="100"/>
      <c r="I18" s="100"/>
      <c r="J18" s="100"/>
      <c r="K18" s="100"/>
      <c r="L18" s="129"/>
      <c r="M18" s="126"/>
      <c r="N18" s="124"/>
      <c r="O18" s="98"/>
    </row>
    <row r="20" spans="1:18" x14ac:dyDescent="0.25">
      <c r="A20" s="101" t="s">
        <v>1286</v>
      </c>
    </row>
    <row r="22" spans="1:18" s="125" customFormat="1" ht="98.25" customHeight="1" x14ac:dyDescent="0.25">
      <c r="A22" s="361" t="s">
        <v>12</v>
      </c>
      <c r="B22" s="361" t="s">
        <v>1280</v>
      </c>
      <c r="C22" s="361"/>
      <c r="D22" s="361"/>
      <c r="E22" s="361" t="s">
        <v>1294</v>
      </c>
      <c r="F22" s="361"/>
      <c r="G22" s="361" t="s">
        <v>1287</v>
      </c>
      <c r="H22" s="361"/>
      <c r="I22" s="361"/>
      <c r="J22" s="361"/>
      <c r="K22" s="361" t="s">
        <v>1288</v>
      </c>
      <c r="L22" s="361"/>
      <c r="M22" s="361"/>
      <c r="N22" s="360" t="s">
        <v>1289</v>
      </c>
      <c r="O22" s="360"/>
      <c r="P22" s="74"/>
      <c r="Q22" s="130"/>
      <c r="R22" s="130"/>
    </row>
    <row r="23" spans="1:18" s="125" customFormat="1" ht="11.25" customHeight="1" x14ac:dyDescent="0.25">
      <c r="A23" s="361"/>
      <c r="B23" s="288" t="s">
        <v>31</v>
      </c>
      <c r="C23" s="288" t="s">
        <v>32</v>
      </c>
      <c r="D23" s="288" t="s">
        <v>33</v>
      </c>
      <c r="E23" s="288" t="s">
        <v>34</v>
      </c>
      <c r="F23" s="288" t="s">
        <v>35</v>
      </c>
      <c r="G23" s="361" t="s">
        <v>19</v>
      </c>
      <c r="H23" s="361" t="s">
        <v>20</v>
      </c>
      <c r="I23" s="361"/>
      <c r="J23" s="361" t="s">
        <v>1290</v>
      </c>
      <c r="K23" s="375" t="s">
        <v>1395</v>
      </c>
      <c r="L23" s="375" t="s">
        <v>1394</v>
      </c>
      <c r="M23" s="375" t="s">
        <v>1393</v>
      </c>
      <c r="N23" s="378" t="s">
        <v>21</v>
      </c>
      <c r="O23" s="360" t="s">
        <v>22</v>
      </c>
      <c r="P23" s="131"/>
      <c r="Q23" s="132"/>
      <c r="R23" s="130"/>
    </row>
    <row r="24" spans="1:18" s="125" customFormat="1" ht="11.25" customHeight="1" x14ac:dyDescent="0.25">
      <c r="A24" s="361"/>
      <c r="B24" s="289"/>
      <c r="C24" s="289"/>
      <c r="D24" s="289"/>
      <c r="E24" s="289"/>
      <c r="F24" s="289"/>
      <c r="G24" s="361"/>
      <c r="H24" s="361" t="s">
        <v>36</v>
      </c>
      <c r="I24" s="361" t="s">
        <v>24</v>
      </c>
      <c r="J24" s="361"/>
      <c r="K24" s="376"/>
      <c r="L24" s="376" t="s">
        <v>25</v>
      </c>
      <c r="M24" s="376"/>
      <c r="N24" s="378"/>
      <c r="O24" s="360"/>
      <c r="P24" s="131"/>
      <c r="Q24" s="132"/>
      <c r="R24" s="130"/>
    </row>
    <row r="25" spans="1:18" s="125" customFormat="1" ht="67.5" customHeight="1" x14ac:dyDescent="0.25">
      <c r="A25" s="361"/>
      <c r="B25" s="290"/>
      <c r="C25" s="290"/>
      <c r="D25" s="290"/>
      <c r="E25" s="290"/>
      <c r="F25" s="290"/>
      <c r="G25" s="361"/>
      <c r="H25" s="361"/>
      <c r="I25" s="361"/>
      <c r="J25" s="361"/>
      <c r="K25" s="377"/>
      <c r="L25" s="377"/>
      <c r="M25" s="377"/>
      <c r="N25" s="378"/>
      <c r="O25" s="360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33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30" x14ac:dyDescent="0.25">
      <c r="A27" s="100" t="s">
        <v>1340</v>
      </c>
      <c r="B27" s="136"/>
      <c r="C27" s="136"/>
      <c r="D27" s="136"/>
      <c r="E27" s="136"/>
      <c r="F27" s="136"/>
      <c r="G27" s="138" t="s">
        <v>1321</v>
      </c>
      <c r="H27" s="138" t="s">
        <v>1337</v>
      </c>
      <c r="I27" s="139" t="s">
        <v>1341</v>
      </c>
      <c r="J27" s="195" t="s">
        <v>1342</v>
      </c>
      <c r="K27" s="100">
        <v>1</v>
      </c>
      <c r="L27" s="100">
        <v>1</v>
      </c>
      <c r="M27" s="100">
        <v>1</v>
      </c>
      <c r="N27" s="124">
        <f t="shared" ref="N27:N28" si="0">ROUND(O27/K27*100,1)</f>
        <v>0</v>
      </c>
      <c r="O27" s="98">
        <f t="shared" ref="O27:O28" si="1">ROUNDDOWN(K27*0.05,0)</f>
        <v>0</v>
      </c>
      <c r="P27" s="134"/>
      <c r="Q27" s="134"/>
      <c r="R27" s="134"/>
    </row>
    <row r="28" spans="1:18" s="127" customFormat="1" ht="38.25" x14ac:dyDescent="0.25">
      <c r="A28" s="100" t="s">
        <v>1340</v>
      </c>
      <c r="B28" s="136"/>
      <c r="C28" s="136"/>
      <c r="D28" s="136"/>
      <c r="E28" s="136"/>
      <c r="F28" s="136"/>
      <c r="G28" s="140" t="s">
        <v>1343</v>
      </c>
      <c r="H28" s="140" t="s">
        <v>1322</v>
      </c>
      <c r="I28" s="141" t="s">
        <v>1323</v>
      </c>
      <c r="J28" s="195" t="s">
        <v>1344</v>
      </c>
      <c r="K28" s="100">
        <v>5000</v>
      </c>
      <c r="L28" s="100">
        <v>5000</v>
      </c>
      <c r="M28" s="100">
        <v>5000</v>
      </c>
      <c r="N28" s="124">
        <f t="shared" si="0"/>
        <v>5</v>
      </c>
      <c r="O28" s="98">
        <f t="shared" si="1"/>
        <v>250</v>
      </c>
      <c r="P28" s="134"/>
      <c r="Q28" s="134"/>
      <c r="R28" s="134"/>
    </row>
    <row r="30" spans="1:18" x14ac:dyDescent="0.25">
      <c r="A30" s="97" t="s">
        <v>51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64"/>
    </row>
    <row r="31" spans="1:18" x14ac:dyDescent="0.25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64"/>
    </row>
    <row r="32" spans="1:18" x14ac:dyDescent="0.25">
      <c r="A32" s="291" t="s">
        <v>52</v>
      </c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2"/>
      <c r="P32" s="76"/>
    </row>
    <row r="33" spans="1:16" ht="15" customHeight="1" x14ac:dyDescent="0.25">
      <c r="A33" s="284" t="s">
        <v>53</v>
      </c>
      <c r="B33" s="284"/>
      <c r="C33" s="284"/>
      <c r="D33" s="284"/>
      <c r="E33" s="284" t="s">
        <v>54</v>
      </c>
      <c r="F33" s="284"/>
      <c r="G33" s="284" t="s">
        <v>55</v>
      </c>
      <c r="H33" s="284"/>
      <c r="I33" s="284" t="s">
        <v>56</v>
      </c>
      <c r="J33" s="284"/>
      <c r="K33" s="284"/>
      <c r="L33" s="284" t="s">
        <v>36</v>
      </c>
      <c r="M33" s="284"/>
      <c r="N33" s="284"/>
      <c r="O33" s="293"/>
      <c r="P33" s="77"/>
    </row>
    <row r="34" spans="1:16" x14ac:dyDescent="0.25">
      <c r="A34" s="294">
        <v>1</v>
      </c>
      <c r="B34" s="294"/>
      <c r="C34" s="294"/>
      <c r="D34" s="294"/>
      <c r="E34" s="294">
        <v>2</v>
      </c>
      <c r="F34" s="294"/>
      <c r="G34" s="316" t="s">
        <v>57</v>
      </c>
      <c r="H34" s="316"/>
      <c r="I34" s="316" t="s">
        <v>58</v>
      </c>
      <c r="J34" s="316"/>
      <c r="K34" s="316"/>
      <c r="L34" s="294">
        <v>5</v>
      </c>
      <c r="M34" s="294"/>
      <c r="N34" s="294"/>
      <c r="O34" s="317"/>
      <c r="P34" s="78"/>
    </row>
    <row r="35" spans="1:16" x14ac:dyDescent="0.25">
      <c r="A35" s="332"/>
      <c r="B35" s="332"/>
      <c r="C35" s="332"/>
      <c r="D35" s="332"/>
      <c r="E35" s="332"/>
      <c r="F35" s="332"/>
      <c r="G35" s="302"/>
      <c r="H35" s="302"/>
      <c r="I35" s="302"/>
      <c r="J35" s="302"/>
      <c r="K35" s="302"/>
      <c r="L35" s="333"/>
      <c r="M35" s="333"/>
      <c r="N35" s="333"/>
      <c r="O35" s="334"/>
      <c r="P35" s="79"/>
    </row>
    <row r="36" spans="1:16" x14ac:dyDescent="0.25">
      <c r="A36" s="99"/>
      <c r="B36" s="99"/>
      <c r="C36" s="99"/>
      <c r="D36" s="99"/>
      <c r="E36" s="99"/>
      <c r="F36" s="99"/>
      <c r="G36" s="59"/>
      <c r="H36" s="59"/>
      <c r="I36" s="59"/>
      <c r="J36" s="59"/>
      <c r="K36" s="59"/>
      <c r="L36" s="99"/>
      <c r="M36" s="99"/>
      <c r="N36" s="99"/>
      <c r="O36" s="99"/>
      <c r="P36" s="99"/>
    </row>
    <row r="37" spans="1:16" x14ac:dyDescent="0.25">
      <c r="A37" s="97" t="s">
        <v>1270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1:16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</row>
    <row r="39" spans="1:16" x14ac:dyDescent="0.25">
      <c r="A39" s="283" t="s">
        <v>1271</v>
      </c>
      <c r="B39" s="283"/>
      <c r="C39" s="283"/>
      <c r="D39" s="283"/>
      <c r="E39" s="283" t="s">
        <v>1272</v>
      </c>
      <c r="F39" s="283"/>
      <c r="G39" s="283"/>
      <c r="H39" s="283"/>
      <c r="I39" s="97"/>
      <c r="J39" s="97"/>
      <c r="K39" s="97"/>
      <c r="L39" s="97"/>
      <c r="M39" s="97"/>
      <c r="N39" s="97"/>
      <c r="O39" s="97"/>
      <c r="P39" s="97"/>
    </row>
    <row r="40" spans="1:16" x14ac:dyDescent="0.25">
      <c r="A40" s="283">
        <v>1</v>
      </c>
      <c r="B40" s="283"/>
      <c r="C40" s="283"/>
      <c r="D40" s="283"/>
      <c r="E40" s="283">
        <v>2</v>
      </c>
      <c r="F40" s="283"/>
      <c r="G40" s="283"/>
      <c r="H40" s="283"/>
      <c r="I40" s="97"/>
      <c r="J40" s="97"/>
      <c r="K40" s="97"/>
      <c r="L40" s="97"/>
      <c r="M40" s="97"/>
      <c r="N40" s="97"/>
      <c r="O40" s="97"/>
      <c r="P40" s="97"/>
    </row>
    <row r="41" spans="1:16" x14ac:dyDescent="0.25">
      <c r="A41" s="283"/>
      <c r="B41" s="283"/>
      <c r="C41" s="283"/>
      <c r="D41" s="283"/>
      <c r="E41" s="283"/>
      <c r="F41" s="283"/>
      <c r="G41" s="283"/>
      <c r="H41" s="283"/>
      <c r="I41" s="97"/>
      <c r="J41" s="97"/>
      <c r="K41" s="97"/>
      <c r="L41" s="97"/>
      <c r="M41" s="97"/>
      <c r="N41" s="97"/>
      <c r="O41" s="97"/>
      <c r="P41" s="97"/>
    </row>
  </sheetData>
  <mergeCells count="74">
    <mergeCell ref="A1:O1"/>
    <mergeCell ref="A4:L4"/>
    <mergeCell ref="M4:N9"/>
    <mergeCell ref="O4:O9"/>
    <mergeCell ref="A5:L5"/>
    <mergeCell ref="A6:L6"/>
    <mergeCell ref="A7:L7"/>
    <mergeCell ref="A8:L8"/>
    <mergeCell ref="A9:L9"/>
    <mergeCell ref="K13:M13"/>
    <mergeCell ref="N13:O13"/>
    <mergeCell ref="C14:C16"/>
    <mergeCell ref="D14:D16"/>
    <mergeCell ref="E14:E16"/>
    <mergeCell ref="F14:F16"/>
    <mergeCell ref="A17:B17"/>
    <mergeCell ref="A18:B18"/>
    <mergeCell ref="G14:G16"/>
    <mergeCell ref="H14:H16"/>
    <mergeCell ref="I14:J14"/>
    <mergeCell ref="A13:B16"/>
    <mergeCell ref="C13:E13"/>
    <mergeCell ref="F13:G13"/>
    <mergeCell ref="H13:J13"/>
    <mergeCell ref="E23:E25"/>
    <mergeCell ref="N14:N16"/>
    <mergeCell ref="O14:O16"/>
    <mergeCell ref="I15:I16"/>
    <mergeCell ref="J15:J16"/>
    <mergeCell ref="K14:K16"/>
    <mergeCell ref="L14:L16"/>
    <mergeCell ref="M14:M16"/>
    <mergeCell ref="M23:M25"/>
    <mergeCell ref="N23:N25"/>
    <mergeCell ref="O23:O25"/>
    <mergeCell ref="H24:H25"/>
    <mergeCell ref="I24:I25"/>
    <mergeCell ref="A32:O32"/>
    <mergeCell ref="F23:F25"/>
    <mergeCell ref="G23:G25"/>
    <mergeCell ref="H23:I23"/>
    <mergeCell ref="J23:J25"/>
    <mergeCell ref="K23:K25"/>
    <mergeCell ref="L23:L25"/>
    <mergeCell ref="A22:A25"/>
    <mergeCell ref="B22:D22"/>
    <mergeCell ref="E22:F22"/>
    <mergeCell ref="G22:J22"/>
    <mergeCell ref="K22:M22"/>
    <mergeCell ref="N22:O22"/>
    <mergeCell ref="B23:B25"/>
    <mergeCell ref="C23:C25"/>
    <mergeCell ref="D23:D25"/>
    <mergeCell ref="I35:K35"/>
    <mergeCell ref="L35:O35"/>
    <mergeCell ref="A39:D39"/>
    <mergeCell ref="E39:H39"/>
    <mergeCell ref="A33:D33"/>
    <mergeCell ref="E33:F33"/>
    <mergeCell ref="G33:H33"/>
    <mergeCell ref="I33:K33"/>
    <mergeCell ref="L33:O33"/>
    <mergeCell ref="A34:D34"/>
    <mergeCell ref="E34:F34"/>
    <mergeCell ref="G34:H34"/>
    <mergeCell ref="I34:K34"/>
    <mergeCell ref="L34:O34"/>
    <mergeCell ref="A40:D40"/>
    <mergeCell ref="E40:H40"/>
    <mergeCell ref="A41:D41"/>
    <mergeCell ref="E41:H41"/>
    <mergeCell ref="A35:D35"/>
    <mergeCell ref="E35:F35"/>
    <mergeCell ref="G35:H35"/>
  </mergeCells>
  <pageMargins left="0.70866141732283472" right="0.70866141732283472" top="0.74803149606299213" bottom="0.74803149606299213" header="0.31496062992125984" footer="0.31496062992125984"/>
  <pageSetup paperSize="9" scale="72" firstPageNumber="24" fitToHeight="2" orientation="landscape" useFirstPageNumber="1" r:id="rId1"/>
  <headerFooter>
    <oddHeader>&amp;C&amp;P</oddHeader>
  </headerFooter>
  <rowBreaks count="1" manualBreakCount="1">
    <brk id="19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view="pageBreakPreview" zoomScale="80" zoomScaleNormal="85" zoomScaleSheetLayoutView="80" workbookViewId="0">
      <selection activeCell="U19" sqref="U19"/>
    </sheetView>
  </sheetViews>
  <sheetFormatPr defaultColWidth="10.7109375" defaultRowHeight="15" x14ac:dyDescent="0.25"/>
  <cols>
    <col min="1" max="1" width="13.7109375" style="101" customWidth="1"/>
    <col min="2" max="2" width="11.140625" style="101" customWidth="1"/>
    <col min="3" max="3" width="13.28515625" style="101" customWidth="1"/>
    <col min="4" max="5" width="11" style="101" customWidth="1"/>
    <col min="6" max="6" width="11.140625" style="101" customWidth="1"/>
    <col min="7" max="7" width="12.5703125" style="101" customWidth="1"/>
    <col min="8" max="8" width="10.42578125" style="101" customWidth="1"/>
    <col min="9" max="9" width="8.5703125" style="101" customWidth="1"/>
    <col min="10" max="10" width="32.7109375" style="101" customWidth="1"/>
    <col min="11" max="11" width="9.42578125" style="101" customWidth="1"/>
    <col min="12" max="12" width="8.28515625" style="101" customWidth="1"/>
    <col min="13" max="13" width="9.140625" style="101" customWidth="1"/>
    <col min="14" max="14" width="9.28515625" style="101" customWidth="1"/>
    <col min="15" max="15" width="9.42578125" style="101" customWidth="1"/>
    <col min="16" max="16" width="8.7109375" style="101" customWidth="1"/>
    <col min="17" max="17" width="9.140625" style="101" customWidth="1"/>
    <col min="18" max="18" width="10.140625" style="101" customWidth="1"/>
    <col min="19" max="20" width="10.7109375" style="101"/>
    <col min="21" max="21" width="26.140625" style="101" customWidth="1"/>
    <col min="22" max="265" width="10.7109375" style="101"/>
    <col min="266" max="266" width="19.140625" style="101" customWidth="1"/>
    <col min="267" max="521" width="10.7109375" style="101"/>
    <col min="522" max="522" width="19.140625" style="101" customWidth="1"/>
    <col min="523" max="777" width="10.7109375" style="101"/>
    <col min="778" max="778" width="19.140625" style="101" customWidth="1"/>
    <col min="779" max="1033" width="10.7109375" style="101"/>
    <col min="1034" max="1034" width="19.140625" style="101" customWidth="1"/>
    <col min="1035" max="1289" width="10.7109375" style="101"/>
    <col min="1290" max="1290" width="19.140625" style="101" customWidth="1"/>
    <col min="1291" max="1545" width="10.7109375" style="101"/>
    <col min="1546" max="1546" width="19.140625" style="101" customWidth="1"/>
    <col min="1547" max="1801" width="10.7109375" style="101"/>
    <col min="1802" max="1802" width="19.140625" style="101" customWidth="1"/>
    <col min="1803" max="2057" width="10.7109375" style="101"/>
    <col min="2058" max="2058" width="19.140625" style="101" customWidth="1"/>
    <col min="2059" max="2313" width="10.7109375" style="101"/>
    <col min="2314" max="2314" width="19.140625" style="101" customWidth="1"/>
    <col min="2315" max="2569" width="10.7109375" style="101"/>
    <col min="2570" max="2570" width="19.140625" style="101" customWidth="1"/>
    <col min="2571" max="2825" width="10.7109375" style="101"/>
    <col min="2826" max="2826" width="19.140625" style="101" customWidth="1"/>
    <col min="2827" max="3081" width="10.7109375" style="101"/>
    <col min="3082" max="3082" width="19.140625" style="101" customWidth="1"/>
    <col min="3083" max="3337" width="10.7109375" style="101"/>
    <col min="3338" max="3338" width="19.140625" style="101" customWidth="1"/>
    <col min="3339" max="3593" width="10.7109375" style="101"/>
    <col min="3594" max="3594" width="19.140625" style="101" customWidth="1"/>
    <col min="3595" max="3849" width="10.7109375" style="101"/>
    <col min="3850" max="3850" width="19.140625" style="101" customWidth="1"/>
    <col min="3851" max="4105" width="10.7109375" style="101"/>
    <col min="4106" max="4106" width="19.140625" style="101" customWidth="1"/>
    <col min="4107" max="4361" width="10.7109375" style="101"/>
    <col min="4362" max="4362" width="19.140625" style="101" customWidth="1"/>
    <col min="4363" max="4617" width="10.7109375" style="101"/>
    <col min="4618" max="4618" width="19.140625" style="101" customWidth="1"/>
    <col min="4619" max="4873" width="10.7109375" style="101"/>
    <col min="4874" max="4874" width="19.140625" style="101" customWidth="1"/>
    <col min="4875" max="5129" width="10.7109375" style="101"/>
    <col min="5130" max="5130" width="19.140625" style="101" customWidth="1"/>
    <col min="5131" max="5385" width="10.7109375" style="101"/>
    <col min="5386" max="5386" width="19.140625" style="101" customWidth="1"/>
    <col min="5387" max="5641" width="10.7109375" style="101"/>
    <col min="5642" max="5642" width="19.140625" style="101" customWidth="1"/>
    <col min="5643" max="5897" width="10.7109375" style="101"/>
    <col min="5898" max="5898" width="19.140625" style="101" customWidth="1"/>
    <col min="5899" max="6153" width="10.7109375" style="101"/>
    <col min="6154" max="6154" width="19.140625" style="101" customWidth="1"/>
    <col min="6155" max="6409" width="10.7109375" style="101"/>
    <col min="6410" max="6410" width="19.140625" style="101" customWidth="1"/>
    <col min="6411" max="6665" width="10.7109375" style="101"/>
    <col min="6666" max="6666" width="19.140625" style="101" customWidth="1"/>
    <col min="6667" max="6921" width="10.7109375" style="101"/>
    <col min="6922" max="6922" width="19.140625" style="101" customWidth="1"/>
    <col min="6923" max="7177" width="10.7109375" style="101"/>
    <col min="7178" max="7178" width="19.140625" style="101" customWidth="1"/>
    <col min="7179" max="7433" width="10.7109375" style="101"/>
    <col min="7434" max="7434" width="19.140625" style="101" customWidth="1"/>
    <col min="7435" max="7689" width="10.7109375" style="101"/>
    <col min="7690" max="7690" width="19.140625" style="101" customWidth="1"/>
    <col min="7691" max="7945" width="10.7109375" style="101"/>
    <col min="7946" max="7946" width="19.140625" style="101" customWidth="1"/>
    <col min="7947" max="8201" width="10.7109375" style="101"/>
    <col min="8202" max="8202" width="19.140625" style="101" customWidth="1"/>
    <col min="8203" max="8457" width="10.7109375" style="101"/>
    <col min="8458" max="8458" width="19.140625" style="101" customWidth="1"/>
    <col min="8459" max="8713" width="10.7109375" style="101"/>
    <col min="8714" max="8714" width="19.140625" style="101" customWidth="1"/>
    <col min="8715" max="8969" width="10.7109375" style="101"/>
    <col min="8970" max="8970" width="19.140625" style="101" customWidth="1"/>
    <col min="8971" max="9225" width="10.7109375" style="101"/>
    <col min="9226" max="9226" width="19.140625" style="101" customWidth="1"/>
    <col min="9227" max="9481" width="10.7109375" style="101"/>
    <col min="9482" max="9482" width="19.140625" style="101" customWidth="1"/>
    <col min="9483" max="9737" width="10.7109375" style="101"/>
    <col min="9738" max="9738" width="19.140625" style="101" customWidth="1"/>
    <col min="9739" max="9993" width="10.7109375" style="101"/>
    <col min="9994" max="9994" width="19.140625" style="101" customWidth="1"/>
    <col min="9995" max="10249" width="10.7109375" style="101"/>
    <col min="10250" max="10250" width="19.140625" style="101" customWidth="1"/>
    <col min="10251" max="10505" width="10.7109375" style="101"/>
    <col min="10506" max="10506" width="19.140625" style="101" customWidth="1"/>
    <col min="10507" max="10761" width="10.7109375" style="101"/>
    <col min="10762" max="10762" width="19.140625" style="101" customWidth="1"/>
    <col min="10763" max="11017" width="10.7109375" style="101"/>
    <col min="11018" max="11018" width="19.140625" style="101" customWidth="1"/>
    <col min="11019" max="11273" width="10.7109375" style="101"/>
    <col min="11274" max="11274" width="19.140625" style="101" customWidth="1"/>
    <col min="11275" max="11529" width="10.7109375" style="101"/>
    <col min="11530" max="11530" width="19.140625" style="101" customWidth="1"/>
    <col min="11531" max="11785" width="10.7109375" style="101"/>
    <col min="11786" max="11786" width="19.140625" style="101" customWidth="1"/>
    <col min="11787" max="12041" width="10.7109375" style="101"/>
    <col min="12042" max="12042" width="19.140625" style="101" customWidth="1"/>
    <col min="12043" max="12297" width="10.7109375" style="101"/>
    <col min="12298" max="12298" width="19.140625" style="101" customWidth="1"/>
    <col min="12299" max="12553" width="10.7109375" style="101"/>
    <col min="12554" max="12554" width="19.140625" style="101" customWidth="1"/>
    <col min="12555" max="12809" width="10.7109375" style="101"/>
    <col min="12810" max="12810" width="19.140625" style="101" customWidth="1"/>
    <col min="12811" max="13065" width="10.7109375" style="101"/>
    <col min="13066" max="13066" width="19.140625" style="101" customWidth="1"/>
    <col min="13067" max="13321" width="10.7109375" style="101"/>
    <col min="13322" max="13322" width="19.140625" style="101" customWidth="1"/>
    <col min="13323" max="13577" width="10.7109375" style="101"/>
    <col min="13578" max="13578" width="19.140625" style="101" customWidth="1"/>
    <col min="13579" max="13833" width="10.7109375" style="101"/>
    <col min="13834" max="13834" width="19.140625" style="101" customWidth="1"/>
    <col min="13835" max="14089" width="10.7109375" style="101"/>
    <col min="14090" max="14090" width="19.140625" style="101" customWidth="1"/>
    <col min="14091" max="14345" width="10.7109375" style="101"/>
    <col min="14346" max="14346" width="19.140625" style="101" customWidth="1"/>
    <col min="14347" max="14601" width="10.7109375" style="101"/>
    <col min="14602" max="14602" width="19.140625" style="101" customWidth="1"/>
    <col min="14603" max="14857" width="10.7109375" style="101"/>
    <col min="14858" max="14858" width="19.140625" style="101" customWidth="1"/>
    <col min="14859" max="15113" width="10.7109375" style="101"/>
    <col min="15114" max="15114" width="19.140625" style="101" customWidth="1"/>
    <col min="15115" max="15369" width="10.7109375" style="101"/>
    <col min="15370" max="15370" width="19.140625" style="101" customWidth="1"/>
    <col min="15371" max="15625" width="10.7109375" style="101"/>
    <col min="15626" max="15626" width="19.140625" style="101" customWidth="1"/>
    <col min="15627" max="15881" width="10.7109375" style="101"/>
    <col min="15882" max="15882" width="19.140625" style="101" customWidth="1"/>
    <col min="15883" max="16137" width="10.7109375" style="101"/>
    <col min="16138" max="16138" width="19.140625" style="101" customWidth="1"/>
    <col min="16139" max="16384" width="10.7109375" style="101"/>
  </cols>
  <sheetData>
    <row r="1" spans="1:18" x14ac:dyDescent="0.25">
      <c r="A1" s="386" t="s">
        <v>1273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</row>
    <row r="2" spans="1:18" x14ac:dyDescent="0.25">
      <c r="G2" s="1" t="s">
        <v>2</v>
      </c>
      <c r="H2" s="2" t="s">
        <v>58</v>
      </c>
    </row>
    <row r="4" spans="1:18" ht="15" customHeight="1" x14ac:dyDescent="0.25">
      <c r="A4" s="365" t="s">
        <v>1274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6"/>
      <c r="M4" s="361" t="s">
        <v>1275</v>
      </c>
      <c r="N4" s="361"/>
      <c r="O4" s="362" t="s">
        <v>274</v>
      </c>
      <c r="P4" s="74"/>
      <c r="Q4" s="74"/>
      <c r="R4" s="75"/>
    </row>
    <row r="5" spans="1:18" x14ac:dyDescent="0.25">
      <c r="A5" s="367" t="s">
        <v>275</v>
      </c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8"/>
      <c r="M5" s="361"/>
      <c r="N5" s="361"/>
      <c r="O5" s="363"/>
      <c r="P5" s="74"/>
      <c r="Q5" s="74"/>
      <c r="R5" s="75"/>
    </row>
    <row r="6" spans="1:18" ht="15" customHeight="1" x14ac:dyDescent="0.25">
      <c r="A6" s="369" t="s">
        <v>1276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70"/>
      <c r="M6" s="361"/>
      <c r="N6" s="361"/>
      <c r="O6" s="363"/>
      <c r="P6" s="74"/>
      <c r="Q6" s="74"/>
      <c r="R6" s="75"/>
    </row>
    <row r="7" spans="1:18" x14ac:dyDescent="0.25">
      <c r="A7" s="371" t="s">
        <v>1277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2"/>
      <c r="M7" s="361"/>
      <c r="N7" s="361"/>
      <c r="O7" s="363"/>
      <c r="P7" s="74"/>
      <c r="Q7" s="74"/>
      <c r="R7" s="75"/>
    </row>
    <row r="8" spans="1:18" x14ac:dyDescent="0.25">
      <c r="A8" s="373" t="s">
        <v>1345</v>
      </c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4"/>
      <c r="M8" s="361"/>
      <c r="N8" s="361"/>
      <c r="O8" s="363"/>
      <c r="P8" s="74"/>
      <c r="Q8" s="74"/>
      <c r="R8" s="75"/>
    </row>
    <row r="9" spans="1:18" x14ac:dyDescent="0.25">
      <c r="A9" s="371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61"/>
      <c r="N9" s="361"/>
      <c r="O9" s="364"/>
      <c r="P9" s="74"/>
      <c r="Q9" s="74"/>
      <c r="R9" s="75"/>
    </row>
    <row r="10" spans="1:18" x14ac:dyDescent="0.25">
      <c r="A10" s="101" t="s">
        <v>1278</v>
      </c>
    </row>
    <row r="11" spans="1:18" x14ac:dyDescent="0.25">
      <c r="A11" s="101" t="s">
        <v>1279</v>
      </c>
    </row>
    <row r="13" spans="1:18" s="125" customFormat="1" ht="98.25" customHeight="1" x14ac:dyDescent="0.25">
      <c r="A13" s="361" t="s">
        <v>12</v>
      </c>
      <c r="B13" s="361"/>
      <c r="C13" s="361" t="s">
        <v>1280</v>
      </c>
      <c r="D13" s="361"/>
      <c r="E13" s="361"/>
      <c r="F13" s="361" t="s">
        <v>1281</v>
      </c>
      <c r="G13" s="361"/>
      <c r="H13" s="361" t="s">
        <v>1282</v>
      </c>
      <c r="I13" s="361"/>
      <c r="J13" s="361"/>
      <c r="K13" s="361" t="s">
        <v>1283</v>
      </c>
      <c r="L13" s="361"/>
      <c r="M13" s="361"/>
      <c r="N13" s="360" t="s">
        <v>1284</v>
      </c>
      <c r="O13" s="360"/>
    </row>
    <row r="14" spans="1:18" s="125" customFormat="1" ht="12" customHeight="1" x14ac:dyDescent="0.25">
      <c r="A14" s="361"/>
      <c r="B14" s="361"/>
      <c r="C14" s="379" t="s">
        <v>1285</v>
      </c>
      <c r="D14" s="379" t="s">
        <v>1285</v>
      </c>
      <c r="E14" s="379" t="s">
        <v>1285</v>
      </c>
      <c r="F14" s="379" t="s">
        <v>1285</v>
      </c>
      <c r="G14" s="379" t="s">
        <v>1285</v>
      </c>
      <c r="H14" s="361" t="s">
        <v>19</v>
      </c>
      <c r="I14" s="361" t="s">
        <v>20</v>
      </c>
      <c r="J14" s="361"/>
      <c r="K14" s="375" t="s">
        <v>1395</v>
      </c>
      <c r="L14" s="375" t="s">
        <v>1394</v>
      </c>
      <c r="M14" s="375" t="s">
        <v>1393</v>
      </c>
      <c r="N14" s="387" t="s">
        <v>21</v>
      </c>
      <c r="O14" s="360" t="s">
        <v>22</v>
      </c>
    </row>
    <row r="15" spans="1:18" s="125" customFormat="1" x14ac:dyDescent="0.25">
      <c r="A15" s="361"/>
      <c r="B15" s="361"/>
      <c r="C15" s="380"/>
      <c r="D15" s="380"/>
      <c r="E15" s="380"/>
      <c r="F15" s="380"/>
      <c r="G15" s="380"/>
      <c r="H15" s="361"/>
      <c r="I15" s="361" t="s">
        <v>23</v>
      </c>
      <c r="J15" s="361" t="s">
        <v>24</v>
      </c>
      <c r="K15" s="376"/>
      <c r="L15" s="376" t="s">
        <v>25</v>
      </c>
      <c r="M15" s="376"/>
      <c r="N15" s="388"/>
      <c r="O15" s="360"/>
    </row>
    <row r="16" spans="1:18" s="125" customFormat="1" ht="69" customHeight="1" x14ac:dyDescent="0.25">
      <c r="A16" s="361"/>
      <c r="B16" s="361"/>
      <c r="C16" s="381"/>
      <c r="D16" s="381"/>
      <c r="E16" s="381"/>
      <c r="F16" s="381"/>
      <c r="G16" s="381"/>
      <c r="H16" s="361"/>
      <c r="I16" s="361"/>
      <c r="J16" s="361"/>
      <c r="K16" s="377"/>
      <c r="L16" s="377"/>
      <c r="M16" s="377"/>
      <c r="N16" s="389"/>
      <c r="O16" s="360"/>
    </row>
    <row r="17" spans="1:18" s="127" customFormat="1" x14ac:dyDescent="0.25">
      <c r="A17" s="390">
        <v>1</v>
      </c>
      <c r="B17" s="390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x14ac:dyDescent="0.25">
      <c r="A18" s="378"/>
      <c r="B18" s="378"/>
      <c r="C18" s="126"/>
      <c r="D18" s="126"/>
      <c r="E18" s="126"/>
      <c r="F18" s="100"/>
      <c r="G18" s="128"/>
      <c r="H18" s="100"/>
      <c r="I18" s="100"/>
      <c r="J18" s="100"/>
      <c r="K18" s="100"/>
      <c r="L18" s="129"/>
      <c r="M18" s="126"/>
      <c r="N18" s="124"/>
      <c r="O18" s="98"/>
    </row>
    <row r="20" spans="1:18" x14ac:dyDescent="0.25">
      <c r="A20" s="101" t="s">
        <v>1286</v>
      </c>
    </row>
    <row r="22" spans="1:18" s="125" customFormat="1" ht="98.25" customHeight="1" x14ac:dyDescent="0.25">
      <c r="A22" s="361" t="s">
        <v>12</v>
      </c>
      <c r="B22" s="361" t="s">
        <v>1280</v>
      </c>
      <c r="C22" s="361"/>
      <c r="D22" s="361"/>
      <c r="E22" s="361" t="s">
        <v>1294</v>
      </c>
      <c r="F22" s="361"/>
      <c r="G22" s="361" t="s">
        <v>1287</v>
      </c>
      <c r="H22" s="361"/>
      <c r="I22" s="361"/>
      <c r="J22" s="361"/>
      <c r="K22" s="361" t="s">
        <v>1288</v>
      </c>
      <c r="L22" s="361"/>
      <c r="M22" s="361"/>
      <c r="N22" s="360" t="s">
        <v>1289</v>
      </c>
      <c r="O22" s="360"/>
      <c r="P22" s="74"/>
      <c r="Q22" s="130"/>
      <c r="R22" s="130"/>
    </row>
    <row r="23" spans="1:18" s="125" customFormat="1" ht="11.25" customHeight="1" x14ac:dyDescent="0.25">
      <c r="A23" s="361"/>
      <c r="B23" s="288" t="s">
        <v>31</v>
      </c>
      <c r="C23" s="288" t="s">
        <v>32</v>
      </c>
      <c r="D23" s="288" t="s">
        <v>33</v>
      </c>
      <c r="E23" s="288" t="s">
        <v>34</v>
      </c>
      <c r="F23" s="288" t="s">
        <v>35</v>
      </c>
      <c r="G23" s="361" t="s">
        <v>19</v>
      </c>
      <c r="H23" s="361" t="s">
        <v>20</v>
      </c>
      <c r="I23" s="361"/>
      <c r="J23" s="361" t="s">
        <v>1290</v>
      </c>
      <c r="K23" s="375" t="s">
        <v>1395</v>
      </c>
      <c r="L23" s="375" t="s">
        <v>1394</v>
      </c>
      <c r="M23" s="375" t="s">
        <v>1393</v>
      </c>
      <c r="N23" s="378" t="s">
        <v>21</v>
      </c>
      <c r="O23" s="360" t="s">
        <v>22</v>
      </c>
      <c r="P23" s="131"/>
      <c r="Q23" s="132"/>
      <c r="R23" s="130"/>
    </row>
    <row r="24" spans="1:18" s="125" customFormat="1" ht="11.25" customHeight="1" x14ac:dyDescent="0.25">
      <c r="A24" s="361"/>
      <c r="B24" s="289"/>
      <c r="C24" s="289"/>
      <c r="D24" s="289"/>
      <c r="E24" s="289"/>
      <c r="F24" s="289"/>
      <c r="G24" s="361"/>
      <c r="H24" s="361" t="s">
        <v>36</v>
      </c>
      <c r="I24" s="361" t="s">
        <v>24</v>
      </c>
      <c r="J24" s="361"/>
      <c r="K24" s="376"/>
      <c r="L24" s="376" t="s">
        <v>25</v>
      </c>
      <c r="M24" s="376"/>
      <c r="N24" s="378"/>
      <c r="O24" s="360"/>
      <c r="P24" s="131"/>
      <c r="Q24" s="132"/>
      <c r="R24" s="130"/>
    </row>
    <row r="25" spans="1:18" s="125" customFormat="1" ht="67.5" customHeight="1" x14ac:dyDescent="0.25">
      <c r="A25" s="361"/>
      <c r="B25" s="290"/>
      <c r="C25" s="290"/>
      <c r="D25" s="290"/>
      <c r="E25" s="290"/>
      <c r="F25" s="290"/>
      <c r="G25" s="361"/>
      <c r="H25" s="361"/>
      <c r="I25" s="361"/>
      <c r="J25" s="361"/>
      <c r="K25" s="377"/>
      <c r="L25" s="377"/>
      <c r="M25" s="377"/>
      <c r="N25" s="378"/>
      <c r="O25" s="360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33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45" x14ac:dyDescent="0.25">
      <c r="A27" s="100" t="s">
        <v>1401</v>
      </c>
      <c r="B27" s="136"/>
      <c r="C27" s="136"/>
      <c r="D27" s="136"/>
      <c r="E27" s="136"/>
      <c r="F27" s="136"/>
      <c r="G27" s="142" t="s">
        <v>1321</v>
      </c>
      <c r="H27" s="142" t="s">
        <v>1322</v>
      </c>
      <c r="I27" s="143" t="s">
        <v>1323</v>
      </c>
      <c r="J27" s="144" t="s">
        <v>1346</v>
      </c>
      <c r="K27" s="100">
        <v>1</v>
      </c>
      <c r="L27" s="100">
        <v>1</v>
      </c>
      <c r="M27" s="100">
        <v>1</v>
      </c>
      <c r="N27" s="124">
        <f t="shared" ref="N27" si="0">ROUND(O27/K27*100,1)</f>
        <v>0</v>
      </c>
      <c r="O27" s="98">
        <f t="shared" ref="O27" si="1">ROUNDDOWN(K27*0.05,0)</f>
        <v>0</v>
      </c>
      <c r="P27" s="134"/>
      <c r="Q27" s="134"/>
      <c r="R27" s="134"/>
    </row>
    <row r="29" spans="1:18" x14ac:dyDescent="0.25">
      <c r="A29" s="97" t="s">
        <v>51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64"/>
    </row>
    <row r="30" spans="1:18" x14ac:dyDescent="0.2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64"/>
    </row>
    <row r="31" spans="1:18" x14ac:dyDescent="0.25">
      <c r="A31" s="291" t="s">
        <v>52</v>
      </c>
      <c r="B31" s="291"/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2"/>
      <c r="P31" s="76"/>
    </row>
    <row r="32" spans="1:18" ht="15" customHeight="1" x14ac:dyDescent="0.25">
      <c r="A32" s="284" t="s">
        <v>53</v>
      </c>
      <c r="B32" s="284"/>
      <c r="C32" s="284"/>
      <c r="D32" s="284"/>
      <c r="E32" s="284" t="s">
        <v>54</v>
      </c>
      <c r="F32" s="284"/>
      <c r="G32" s="284" t="s">
        <v>55</v>
      </c>
      <c r="H32" s="284"/>
      <c r="I32" s="284" t="s">
        <v>56</v>
      </c>
      <c r="J32" s="284"/>
      <c r="K32" s="284"/>
      <c r="L32" s="284" t="s">
        <v>36</v>
      </c>
      <c r="M32" s="284"/>
      <c r="N32" s="284"/>
      <c r="O32" s="293"/>
      <c r="P32" s="77"/>
    </row>
    <row r="33" spans="1:16" x14ac:dyDescent="0.25">
      <c r="A33" s="294">
        <v>1</v>
      </c>
      <c r="B33" s="294"/>
      <c r="C33" s="294"/>
      <c r="D33" s="294"/>
      <c r="E33" s="294">
        <v>2</v>
      </c>
      <c r="F33" s="294"/>
      <c r="G33" s="316" t="s">
        <v>57</v>
      </c>
      <c r="H33" s="316"/>
      <c r="I33" s="316" t="s">
        <v>58</v>
      </c>
      <c r="J33" s="316"/>
      <c r="K33" s="316"/>
      <c r="L33" s="294">
        <v>5</v>
      </c>
      <c r="M33" s="294"/>
      <c r="N33" s="294"/>
      <c r="O33" s="317"/>
      <c r="P33" s="78"/>
    </row>
    <row r="34" spans="1:16" x14ac:dyDescent="0.25">
      <c r="A34" s="332"/>
      <c r="B34" s="332"/>
      <c r="C34" s="332"/>
      <c r="D34" s="332"/>
      <c r="E34" s="332"/>
      <c r="F34" s="332"/>
      <c r="G34" s="302"/>
      <c r="H34" s="302"/>
      <c r="I34" s="302"/>
      <c r="J34" s="302"/>
      <c r="K34" s="302"/>
      <c r="L34" s="333"/>
      <c r="M34" s="333"/>
      <c r="N34" s="333"/>
      <c r="O34" s="334"/>
      <c r="P34" s="79"/>
    </row>
    <row r="35" spans="1:16" x14ac:dyDescent="0.25">
      <c r="A35" s="99"/>
      <c r="B35" s="99"/>
      <c r="C35" s="99"/>
      <c r="D35" s="99"/>
      <c r="E35" s="99"/>
      <c r="F35" s="99"/>
      <c r="G35" s="59"/>
      <c r="H35" s="59"/>
      <c r="I35" s="59"/>
      <c r="J35" s="59"/>
      <c r="K35" s="59"/>
      <c r="L35" s="99"/>
      <c r="M35" s="99"/>
      <c r="N35" s="99"/>
      <c r="O35" s="99"/>
      <c r="P35" s="99"/>
    </row>
    <row r="36" spans="1:16" x14ac:dyDescent="0.25">
      <c r="A36" s="97" t="s">
        <v>1270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</row>
    <row r="37" spans="1:16" x14ac:dyDescent="0.2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1:16" x14ac:dyDescent="0.25">
      <c r="A38" s="283" t="s">
        <v>1271</v>
      </c>
      <c r="B38" s="283"/>
      <c r="C38" s="283"/>
      <c r="D38" s="283"/>
      <c r="E38" s="283" t="s">
        <v>1272</v>
      </c>
      <c r="F38" s="283"/>
      <c r="G38" s="283"/>
      <c r="H38" s="283"/>
      <c r="I38" s="97"/>
      <c r="J38" s="97"/>
      <c r="K38" s="97"/>
      <c r="L38" s="97"/>
      <c r="M38" s="97"/>
      <c r="N38" s="97"/>
      <c r="O38" s="97"/>
      <c r="P38" s="97"/>
    </row>
    <row r="39" spans="1:16" x14ac:dyDescent="0.25">
      <c r="A39" s="283">
        <v>1</v>
      </c>
      <c r="B39" s="283"/>
      <c r="C39" s="283"/>
      <c r="D39" s="283"/>
      <c r="E39" s="283">
        <v>2</v>
      </c>
      <c r="F39" s="283"/>
      <c r="G39" s="283"/>
      <c r="H39" s="283"/>
      <c r="I39" s="97"/>
      <c r="J39" s="97"/>
      <c r="K39" s="97"/>
      <c r="L39" s="97"/>
      <c r="M39" s="97"/>
      <c r="N39" s="97"/>
      <c r="O39" s="97"/>
      <c r="P39" s="97"/>
    </row>
    <row r="40" spans="1:16" x14ac:dyDescent="0.25">
      <c r="A40" s="283"/>
      <c r="B40" s="283"/>
      <c r="C40" s="283"/>
      <c r="D40" s="283"/>
      <c r="E40" s="283"/>
      <c r="F40" s="283"/>
      <c r="G40" s="283"/>
      <c r="H40" s="283"/>
      <c r="I40" s="97"/>
      <c r="J40" s="97"/>
      <c r="K40" s="97"/>
      <c r="L40" s="97"/>
      <c r="M40" s="97"/>
      <c r="N40" s="97"/>
      <c r="O40" s="97"/>
      <c r="P40" s="97"/>
    </row>
  </sheetData>
  <mergeCells count="74">
    <mergeCell ref="A1:O1"/>
    <mergeCell ref="A4:L4"/>
    <mergeCell ref="M4:N9"/>
    <mergeCell ref="O4:O9"/>
    <mergeCell ref="A5:L5"/>
    <mergeCell ref="A6:L6"/>
    <mergeCell ref="A7:L7"/>
    <mergeCell ref="A8:L8"/>
    <mergeCell ref="A9:L9"/>
    <mergeCell ref="K13:M13"/>
    <mergeCell ref="N13:O13"/>
    <mergeCell ref="C14:C16"/>
    <mergeCell ref="D14:D16"/>
    <mergeCell ref="E14:E16"/>
    <mergeCell ref="F14:F16"/>
    <mergeCell ref="A17:B17"/>
    <mergeCell ref="A18:B18"/>
    <mergeCell ref="G14:G16"/>
    <mergeCell ref="H14:H16"/>
    <mergeCell ref="I14:J14"/>
    <mergeCell ref="A13:B16"/>
    <mergeCell ref="C13:E13"/>
    <mergeCell ref="F13:G13"/>
    <mergeCell ref="H13:J13"/>
    <mergeCell ref="E23:E25"/>
    <mergeCell ref="N14:N16"/>
    <mergeCell ref="O14:O16"/>
    <mergeCell ref="I15:I16"/>
    <mergeCell ref="J15:J16"/>
    <mergeCell ref="K14:K16"/>
    <mergeCell ref="L14:L16"/>
    <mergeCell ref="M14:M16"/>
    <mergeCell ref="M23:M25"/>
    <mergeCell ref="N23:N25"/>
    <mergeCell ref="O23:O25"/>
    <mergeCell ref="H24:H25"/>
    <mergeCell ref="I24:I25"/>
    <mergeCell ref="A31:O31"/>
    <mergeCell ref="F23:F25"/>
    <mergeCell ref="G23:G25"/>
    <mergeCell ref="H23:I23"/>
    <mergeCell ref="J23:J25"/>
    <mergeCell ref="K23:K25"/>
    <mergeCell ref="L23:L25"/>
    <mergeCell ref="A22:A25"/>
    <mergeCell ref="B22:D22"/>
    <mergeCell ref="E22:F22"/>
    <mergeCell ref="G22:J22"/>
    <mergeCell ref="K22:M22"/>
    <mergeCell ref="N22:O22"/>
    <mergeCell ref="B23:B25"/>
    <mergeCell ref="C23:C25"/>
    <mergeCell ref="D23:D25"/>
    <mergeCell ref="I34:K34"/>
    <mergeCell ref="L34:O34"/>
    <mergeCell ref="A38:D38"/>
    <mergeCell ref="E38:H38"/>
    <mergeCell ref="A32:D32"/>
    <mergeCell ref="E32:F32"/>
    <mergeCell ref="G32:H32"/>
    <mergeCell ref="I32:K32"/>
    <mergeCell ref="L32:O32"/>
    <mergeCell ref="A33:D33"/>
    <mergeCell ref="E33:F33"/>
    <mergeCell ref="G33:H33"/>
    <mergeCell ref="I33:K33"/>
    <mergeCell ref="L33:O33"/>
    <mergeCell ref="A39:D39"/>
    <mergeCell ref="E39:H39"/>
    <mergeCell ref="A40:D40"/>
    <mergeCell ref="E40:H40"/>
    <mergeCell ref="A34:D34"/>
    <mergeCell ref="E34:F34"/>
    <mergeCell ref="G34:H34"/>
  </mergeCells>
  <pageMargins left="0.70866141732283472" right="0.70866141732283472" top="0.74803149606299213" bottom="0.74803149606299213" header="0.31496062992125984" footer="0.31496062992125984"/>
  <pageSetup paperSize="9" scale="72" firstPageNumber="26" fitToHeight="2" orientation="landscape" useFirstPageNumber="1" r:id="rId1"/>
  <headerFooter>
    <oddHeader>&amp;C&amp;P</oddHeader>
  </headerFooter>
  <rowBreaks count="1" manualBreakCount="1">
    <brk id="19" max="1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view="pageBreakPreview" topLeftCell="A22" zoomScale="85" zoomScaleNormal="85" zoomScaleSheetLayoutView="85" workbookViewId="0">
      <selection activeCell="U27" sqref="U27"/>
    </sheetView>
  </sheetViews>
  <sheetFormatPr defaultColWidth="10.7109375" defaultRowHeight="15" x14ac:dyDescent="0.25"/>
  <cols>
    <col min="1" max="1" width="13.7109375" style="101" customWidth="1"/>
    <col min="2" max="2" width="21.7109375" style="101" customWidth="1"/>
    <col min="3" max="3" width="13.28515625" style="101" customWidth="1"/>
    <col min="4" max="5" width="11" style="101" customWidth="1"/>
    <col min="6" max="6" width="11.140625" style="101" customWidth="1"/>
    <col min="7" max="7" width="12.5703125" style="101" customWidth="1"/>
    <col min="8" max="8" width="10.42578125" style="101" customWidth="1"/>
    <col min="9" max="9" width="8.5703125" style="101" customWidth="1"/>
    <col min="10" max="10" width="32.7109375" style="101" customWidth="1"/>
    <col min="11" max="11" width="9.42578125" style="101" customWidth="1"/>
    <col min="12" max="12" width="8.28515625" style="101" customWidth="1"/>
    <col min="13" max="13" width="9.140625" style="101" customWidth="1"/>
    <col min="14" max="14" width="9.28515625" style="101" customWidth="1"/>
    <col min="15" max="15" width="9.42578125" style="101" customWidth="1"/>
    <col min="16" max="16" width="8.7109375" style="101" customWidth="1"/>
    <col min="17" max="17" width="9.140625" style="101" customWidth="1"/>
    <col min="18" max="18" width="10.140625" style="101" customWidth="1"/>
    <col min="19" max="20" width="10.7109375" style="101"/>
    <col min="21" max="21" width="26.140625" style="101" customWidth="1"/>
    <col min="22" max="265" width="10.7109375" style="101"/>
    <col min="266" max="266" width="19.140625" style="101" customWidth="1"/>
    <col min="267" max="521" width="10.7109375" style="101"/>
    <col min="522" max="522" width="19.140625" style="101" customWidth="1"/>
    <col min="523" max="777" width="10.7109375" style="101"/>
    <col min="778" max="778" width="19.140625" style="101" customWidth="1"/>
    <col min="779" max="1033" width="10.7109375" style="101"/>
    <col min="1034" max="1034" width="19.140625" style="101" customWidth="1"/>
    <col min="1035" max="1289" width="10.7109375" style="101"/>
    <col min="1290" max="1290" width="19.140625" style="101" customWidth="1"/>
    <col min="1291" max="1545" width="10.7109375" style="101"/>
    <col min="1546" max="1546" width="19.140625" style="101" customWidth="1"/>
    <col min="1547" max="1801" width="10.7109375" style="101"/>
    <col min="1802" max="1802" width="19.140625" style="101" customWidth="1"/>
    <col min="1803" max="2057" width="10.7109375" style="101"/>
    <col min="2058" max="2058" width="19.140625" style="101" customWidth="1"/>
    <col min="2059" max="2313" width="10.7109375" style="101"/>
    <col min="2314" max="2314" width="19.140625" style="101" customWidth="1"/>
    <col min="2315" max="2569" width="10.7109375" style="101"/>
    <col min="2570" max="2570" width="19.140625" style="101" customWidth="1"/>
    <col min="2571" max="2825" width="10.7109375" style="101"/>
    <col min="2826" max="2826" width="19.140625" style="101" customWidth="1"/>
    <col min="2827" max="3081" width="10.7109375" style="101"/>
    <col min="3082" max="3082" width="19.140625" style="101" customWidth="1"/>
    <col min="3083" max="3337" width="10.7109375" style="101"/>
    <col min="3338" max="3338" width="19.140625" style="101" customWidth="1"/>
    <col min="3339" max="3593" width="10.7109375" style="101"/>
    <col min="3594" max="3594" width="19.140625" style="101" customWidth="1"/>
    <col min="3595" max="3849" width="10.7109375" style="101"/>
    <col min="3850" max="3850" width="19.140625" style="101" customWidth="1"/>
    <col min="3851" max="4105" width="10.7109375" style="101"/>
    <col min="4106" max="4106" width="19.140625" style="101" customWidth="1"/>
    <col min="4107" max="4361" width="10.7109375" style="101"/>
    <col min="4362" max="4362" width="19.140625" style="101" customWidth="1"/>
    <col min="4363" max="4617" width="10.7109375" style="101"/>
    <col min="4618" max="4618" width="19.140625" style="101" customWidth="1"/>
    <col min="4619" max="4873" width="10.7109375" style="101"/>
    <col min="4874" max="4874" width="19.140625" style="101" customWidth="1"/>
    <col min="4875" max="5129" width="10.7109375" style="101"/>
    <col min="5130" max="5130" width="19.140625" style="101" customWidth="1"/>
    <col min="5131" max="5385" width="10.7109375" style="101"/>
    <col min="5386" max="5386" width="19.140625" style="101" customWidth="1"/>
    <col min="5387" max="5641" width="10.7109375" style="101"/>
    <col min="5642" max="5642" width="19.140625" style="101" customWidth="1"/>
    <col min="5643" max="5897" width="10.7109375" style="101"/>
    <col min="5898" max="5898" width="19.140625" style="101" customWidth="1"/>
    <col min="5899" max="6153" width="10.7109375" style="101"/>
    <col min="6154" max="6154" width="19.140625" style="101" customWidth="1"/>
    <col min="6155" max="6409" width="10.7109375" style="101"/>
    <col min="6410" max="6410" width="19.140625" style="101" customWidth="1"/>
    <col min="6411" max="6665" width="10.7109375" style="101"/>
    <col min="6666" max="6666" width="19.140625" style="101" customWidth="1"/>
    <col min="6667" max="6921" width="10.7109375" style="101"/>
    <col min="6922" max="6922" width="19.140625" style="101" customWidth="1"/>
    <col min="6923" max="7177" width="10.7109375" style="101"/>
    <col min="7178" max="7178" width="19.140625" style="101" customWidth="1"/>
    <col min="7179" max="7433" width="10.7109375" style="101"/>
    <col min="7434" max="7434" width="19.140625" style="101" customWidth="1"/>
    <col min="7435" max="7689" width="10.7109375" style="101"/>
    <col min="7690" max="7690" width="19.140625" style="101" customWidth="1"/>
    <col min="7691" max="7945" width="10.7109375" style="101"/>
    <col min="7946" max="7946" width="19.140625" style="101" customWidth="1"/>
    <col min="7947" max="8201" width="10.7109375" style="101"/>
    <col min="8202" max="8202" width="19.140625" style="101" customWidth="1"/>
    <col min="8203" max="8457" width="10.7109375" style="101"/>
    <col min="8458" max="8458" width="19.140625" style="101" customWidth="1"/>
    <col min="8459" max="8713" width="10.7109375" style="101"/>
    <col min="8714" max="8714" width="19.140625" style="101" customWidth="1"/>
    <col min="8715" max="8969" width="10.7109375" style="101"/>
    <col min="8970" max="8970" width="19.140625" style="101" customWidth="1"/>
    <col min="8971" max="9225" width="10.7109375" style="101"/>
    <col min="9226" max="9226" width="19.140625" style="101" customWidth="1"/>
    <col min="9227" max="9481" width="10.7109375" style="101"/>
    <col min="9482" max="9482" width="19.140625" style="101" customWidth="1"/>
    <col min="9483" max="9737" width="10.7109375" style="101"/>
    <col min="9738" max="9738" width="19.140625" style="101" customWidth="1"/>
    <col min="9739" max="9993" width="10.7109375" style="101"/>
    <col min="9994" max="9994" width="19.140625" style="101" customWidth="1"/>
    <col min="9995" max="10249" width="10.7109375" style="101"/>
    <col min="10250" max="10250" width="19.140625" style="101" customWidth="1"/>
    <col min="10251" max="10505" width="10.7109375" style="101"/>
    <col min="10506" max="10506" width="19.140625" style="101" customWidth="1"/>
    <col min="10507" max="10761" width="10.7109375" style="101"/>
    <col min="10762" max="10762" width="19.140625" style="101" customWidth="1"/>
    <col min="10763" max="11017" width="10.7109375" style="101"/>
    <col min="11018" max="11018" width="19.140625" style="101" customWidth="1"/>
    <col min="11019" max="11273" width="10.7109375" style="101"/>
    <col min="11274" max="11274" width="19.140625" style="101" customWidth="1"/>
    <col min="11275" max="11529" width="10.7109375" style="101"/>
    <col min="11530" max="11530" width="19.140625" style="101" customWidth="1"/>
    <col min="11531" max="11785" width="10.7109375" style="101"/>
    <col min="11786" max="11786" width="19.140625" style="101" customWidth="1"/>
    <col min="11787" max="12041" width="10.7109375" style="101"/>
    <col min="12042" max="12042" width="19.140625" style="101" customWidth="1"/>
    <col min="12043" max="12297" width="10.7109375" style="101"/>
    <col min="12298" max="12298" width="19.140625" style="101" customWidth="1"/>
    <col min="12299" max="12553" width="10.7109375" style="101"/>
    <col min="12554" max="12554" width="19.140625" style="101" customWidth="1"/>
    <col min="12555" max="12809" width="10.7109375" style="101"/>
    <col min="12810" max="12810" width="19.140625" style="101" customWidth="1"/>
    <col min="12811" max="13065" width="10.7109375" style="101"/>
    <col min="13066" max="13066" width="19.140625" style="101" customWidth="1"/>
    <col min="13067" max="13321" width="10.7109375" style="101"/>
    <col min="13322" max="13322" width="19.140625" style="101" customWidth="1"/>
    <col min="13323" max="13577" width="10.7109375" style="101"/>
    <col min="13578" max="13578" width="19.140625" style="101" customWidth="1"/>
    <col min="13579" max="13833" width="10.7109375" style="101"/>
    <col min="13834" max="13834" width="19.140625" style="101" customWidth="1"/>
    <col min="13835" max="14089" width="10.7109375" style="101"/>
    <col min="14090" max="14090" width="19.140625" style="101" customWidth="1"/>
    <col min="14091" max="14345" width="10.7109375" style="101"/>
    <col min="14346" max="14346" width="19.140625" style="101" customWidth="1"/>
    <col min="14347" max="14601" width="10.7109375" style="101"/>
    <col min="14602" max="14602" width="19.140625" style="101" customWidth="1"/>
    <col min="14603" max="14857" width="10.7109375" style="101"/>
    <col min="14858" max="14858" width="19.140625" style="101" customWidth="1"/>
    <col min="14859" max="15113" width="10.7109375" style="101"/>
    <col min="15114" max="15114" width="19.140625" style="101" customWidth="1"/>
    <col min="15115" max="15369" width="10.7109375" style="101"/>
    <col min="15370" max="15370" width="19.140625" style="101" customWidth="1"/>
    <col min="15371" max="15625" width="10.7109375" style="101"/>
    <col min="15626" max="15626" width="19.140625" style="101" customWidth="1"/>
    <col min="15627" max="15881" width="10.7109375" style="101"/>
    <col min="15882" max="15882" width="19.140625" style="101" customWidth="1"/>
    <col min="15883" max="16137" width="10.7109375" style="101"/>
    <col min="16138" max="16138" width="19.140625" style="101" customWidth="1"/>
    <col min="16139" max="16384" width="10.7109375" style="101"/>
  </cols>
  <sheetData>
    <row r="1" spans="1:18" x14ac:dyDescent="0.25">
      <c r="A1" s="386" t="s">
        <v>1273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</row>
    <row r="2" spans="1:18" x14ac:dyDescent="0.25">
      <c r="G2" s="1" t="s">
        <v>2</v>
      </c>
      <c r="H2" s="2" t="s">
        <v>1314</v>
      </c>
    </row>
    <row r="4" spans="1:18" ht="15" customHeight="1" x14ac:dyDescent="0.25">
      <c r="A4" s="365" t="s">
        <v>1274</v>
      </c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6"/>
      <c r="M4" s="361" t="s">
        <v>1275</v>
      </c>
      <c r="N4" s="361"/>
      <c r="O4" s="362" t="s">
        <v>263</v>
      </c>
      <c r="P4" s="74"/>
      <c r="Q4" s="74"/>
      <c r="R4" s="75"/>
    </row>
    <row r="5" spans="1:18" x14ac:dyDescent="0.25">
      <c r="A5" s="367" t="s">
        <v>1347</v>
      </c>
      <c r="B5" s="367"/>
      <c r="C5" s="367"/>
      <c r="D5" s="367"/>
      <c r="E5" s="367"/>
      <c r="F5" s="367"/>
      <c r="G5" s="367"/>
      <c r="H5" s="367"/>
      <c r="I5" s="367"/>
      <c r="J5" s="367"/>
      <c r="K5" s="367"/>
      <c r="L5" s="368"/>
      <c r="M5" s="361"/>
      <c r="N5" s="361"/>
      <c r="O5" s="363"/>
      <c r="P5" s="74"/>
      <c r="Q5" s="74"/>
      <c r="R5" s="75"/>
    </row>
    <row r="6" spans="1:18" ht="15" customHeight="1" x14ac:dyDescent="0.25">
      <c r="A6" s="369" t="s">
        <v>1276</v>
      </c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70"/>
      <c r="M6" s="361"/>
      <c r="N6" s="361"/>
      <c r="O6" s="363"/>
      <c r="P6" s="74"/>
      <c r="Q6" s="74"/>
      <c r="R6" s="75"/>
    </row>
    <row r="7" spans="1:18" x14ac:dyDescent="0.25">
      <c r="A7" s="371" t="s">
        <v>1277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2"/>
      <c r="M7" s="361"/>
      <c r="N7" s="361"/>
      <c r="O7" s="363"/>
      <c r="P7" s="74"/>
      <c r="Q7" s="74"/>
      <c r="R7" s="75"/>
    </row>
    <row r="8" spans="1:18" x14ac:dyDescent="0.25">
      <c r="A8" s="373" t="s">
        <v>1348</v>
      </c>
      <c r="B8" s="373"/>
      <c r="C8" s="373"/>
      <c r="D8" s="373"/>
      <c r="E8" s="373"/>
      <c r="F8" s="373"/>
      <c r="G8" s="373"/>
      <c r="H8" s="373"/>
      <c r="I8" s="373"/>
      <c r="J8" s="373"/>
      <c r="K8" s="373"/>
      <c r="L8" s="374"/>
      <c r="M8" s="361"/>
      <c r="N8" s="361"/>
      <c r="O8" s="363"/>
      <c r="P8" s="74"/>
      <c r="Q8" s="74"/>
      <c r="R8" s="75"/>
    </row>
    <row r="9" spans="1:18" x14ac:dyDescent="0.25">
      <c r="A9" s="371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61"/>
      <c r="N9" s="361"/>
      <c r="O9" s="364"/>
      <c r="P9" s="74"/>
      <c r="Q9" s="74"/>
      <c r="R9" s="75"/>
    </row>
    <row r="10" spans="1:18" x14ac:dyDescent="0.25">
      <c r="A10" s="101" t="s">
        <v>1278</v>
      </c>
    </row>
    <row r="11" spans="1:18" x14ac:dyDescent="0.25">
      <c r="A11" s="101" t="s">
        <v>1279</v>
      </c>
    </row>
    <row r="13" spans="1:18" s="125" customFormat="1" ht="98.25" customHeight="1" x14ac:dyDescent="0.25">
      <c r="A13" s="361" t="s">
        <v>12</v>
      </c>
      <c r="B13" s="361"/>
      <c r="C13" s="361" t="s">
        <v>1280</v>
      </c>
      <c r="D13" s="361"/>
      <c r="E13" s="361"/>
      <c r="F13" s="361" t="s">
        <v>1281</v>
      </c>
      <c r="G13" s="361"/>
      <c r="H13" s="361" t="s">
        <v>1282</v>
      </c>
      <c r="I13" s="361"/>
      <c r="J13" s="361"/>
      <c r="K13" s="361" t="s">
        <v>1283</v>
      </c>
      <c r="L13" s="361"/>
      <c r="M13" s="361"/>
      <c r="N13" s="360" t="s">
        <v>1284</v>
      </c>
      <c r="O13" s="360"/>
    </row>
    <row r="14" spans="1:18" s="125" customFormat="1" ht="12" customHeight="1" x14ac:dyDescent="0.25">
      <c r="A14" s="361"/>
      <c r="B14" s="361"/>
      <c r="C14" s="379" t="s">
        <v>1285</v>
      </c>
      <c r="D14" s="379" t="s">
        <v>1285</v>
      </c>
      <c r="E14" s="379" t="s">
        <v>1285</v>
      </c>
      <c r="F14" s="379" t="s">
        <v>1285</v>
      </c>
      <c r="G14" s="379" t="s">
        <v>1285</v>
      </c>
      <c r="H14" s="361" t="s">
        <v>19</v>
      </c>
      <c r="I14" s="361" t="s">
        <v>20</v>
      </c>
      <c r="J14" s="361"/>
      <c r="K14" s="375" t="s">
        <v>1395</v>
      </c>
      <c r="L14" s="375" t="s">
        <v>1394</v>
      </c>
      <c r="M14" s="375" t="s">
        <v>1393</v>
      </c>
      <c r="N14" s="387" t="s">
        <v>21</v>
      </c>
      <c r="O14" s="360" t="s">
        <v>22</v>
      </c>
    </row>
    <row r="15" spans="1:18" s="125" customFormat="1" x14ac:dyDescent="0.25">
      <c r="A15" s="361"/>
      <c r="B15" s="361"/>
      <c r="C15" s="380"/>
      <c r="D15" s="380"/>
      <c r="E15" s="380"/>
      <c r="F15" s="380"/>
      <c r="G15" s="380"/>
      <c r="H15" s="361"/>
      <c r="I15" s="361" t="s">
        <v>23</v>
      </c>
      <c r="J15" s="361" t="s">
        <v>24</v>
      </c>
      <c r="K15" s="376"/>
      <c r="L15" s="376" t="s">
        <v>25</v>
      </c>
      <c r="M15" s="376"/>
      <c r="N15" s="388"/>
      <c r="O15" s="360"/>
    </row>
    <row r="16" spans="1:18" s="125" customFormat="1" ht="69" customHeight="1" x14ac:dyDescent="0.25">
      <c r="A16" s="361"/>
      <c r="B16" s="361"/>
      <c r="C16" s="381"/>
      <c r="D16" s="381"/>
      <c r="E16" s="381"/>
      <c r="F16" s="381"/>
      <c r="G16" s="381"/>
      <c r="H16" s="361"/>
      <c r="I16" s="361"/>
      <c r="J16" s="361"/>
      <c r="K16" s="377"/>
      <c r="L16" s="377"/>
      <c r="M16" s="377"/>
      <c r="N16" s="389"/>
      <c r="O16" s="360"/>
    </row>
    <row r="17" spans="1:18" s="127" customFormat="1" x14ac:dyDescent="0.25">
      <c r="A17" s="390">
        <v>1</v>
      </c>
      <c r="B17" s="390"/>
      <c r="C17" s="126">
        <v>2</v>
      </c>
      <c r="D17" s="126">
        <v>3</v>
      </c>
      <c r="E17" s="126">
        <v>4</v>
      </c>
      <c r="F17" s="126">
        <v>5</v>
      </c>
      <c r="G17" s="126">
        <v>6</v>
      </c>
      <c r="H17" s="126">
        <v>7</v>
      </c>
      <c r="I17" s="126">
        <v>8</v>
      </c>
      <c r="J17" s="126">
        <v>9</v>
      </c>
      <c r="K17" s="126">
        <v>10</v>
      </c>
      <c r="L17" s="126">
        <v>11</v>
      </c>
      <c r="M17" s="126">
        <v>12</v>
      </c>
      <c r="N17" s="126">
        <v>13</v>
      </c>
      <c r="O17" s="126">
        <v>14</v>
      </c>
    </row>
    <row r="18" spans="1:18" s="125" customFormat="1" x14ac:dyDescent="0.25">
      <c r="A18" s="378"/>
      <c r="B18" s="378"/>
      <c r="C18" s="126"/>
      <c r="D18" s="126"/>
      <c r="E18" s="126"/>
      <c r="F18" s="100"/>
      <c r="G18" s="128"/>
      <c r="H18" s="100"/>
      <c r="I18" s="100"/>
      <c r="J18" s="100"/>
      <c r="K18" s="100"/>
      <c r="L18" s="129"/>
      <c r="M18" s="126"/>
      <c r="N18" s="124"/>
      <c r="O18" s="98"/>
    </row>
    <row r="20" spans="1:18" x14ac:dyDescent="0.25">
      <c r="A20" s="101" t="s">
        <v>1286</v>
      </c>
    </row>
    <row r="22" spans="1:18" s="125" customFormat="1" ht="98.25" customHeight="1" x14ac:dyDescent="0.25">
      <c r="A22" s="361" t="s">
        <v>12</v>
      </c>
      <c r="B22" s="361" t="s">
        <v>1280</v>
      </c>
      <c r="C22" s="361"/>
      <c r="D22" s="361"/>
      <c r="E22" s="361" t="s">
        <v>1294</v>
      </c>
      <c r="F22" s="361"/>
      <c r="G22" s="361" t="s">
        <v>1287</v>
      </c>
      <c r="H22" s="361"/>
      <c r="I22" s="361"/>
      <c r="J22" s="361"/>
      <c r="K22" s="361" t="s">
        <v>1288</v>
      </c>
      <c r="L22" s="361"/>
      <c r="M22" s="361"/>
      <c r="N22" s="360" t="s">
        <v>1289</v>
      </c>
      <c r="O22" s="360"/>
      <c r="P22" s="74"/>
      <c r="Q22" s="130"/>
      <c r="R22" s="130"/>
    </row>
    <row r="23" spans="1:18" s="125" customFormat="1" ht="11.25" customHeight="1" x14ac:dyDescent="0.25">
      <c r="A23" s="361"/>
      <c r="B23" s="288" t="s">
        <v>1369</v>
      </c>
      <c r="C23" s="288" t="s">
        <v>32</v>
      </c>
      <c r="D23" s="288" t="s">
        <v>33</v>
      </c>
      <c r="E23" s="288" t="s">
        <v>34</v>
      </c>
      <c r="F23" s="288" t="s">
        <v>35</v>
      </c>
      <c r="G23" s="361" t="s">
        <v>19</v>
      </c>
      <c r="H23" s="361" t="s">
        <v>20</v>
      </c>
      <c r="I23" s="361"/>
      <c r="J23" s="361" t="s">
        <v>1290</v>
      </c>
      <c r="K23" s="375" t="s">
        <v>1395</v>
      </c>
      <c r="L23" s="375" t="s">
        <v>1394</v>
      </c>
      <c r="M23" s="375" t="s">
        <v>1393</v>
      </c>
      <c r="N23" s="360" t="s">
        <v>21</v>
      </c>
      <c r="O23" s="360" t="s">
        <v>22</v>
      </c>
      <c r="P23" s="131"/>
      <c r="Q23" s="132"/>
      <c r="R23" s="130"/>
    </row>
    <row r="24" spans="1:18" s="125" customFormat="1" ht="11.25" customHeight="1" x14ac:dyDescent="0.25">
      <c r="A24" s="361"/>
      <c r="B24" s="289"/>
      <c r="C24" s="289"/>
      <c r="D24" s="289"/>
      <c r="E24" s="289"/>
      <c r="F24" s="289"/>
      <c r="G24" s="361"/>
      <c r="H24" s="361" t="s">
        <v>36</v>
      </c>
      <c r="I24" s="361" t="s">
        <v>24</v>
      </c>
      <c r="J24" s="361"/>
      <c r="K24" s="376"/>
      <c r="L24" s="376" t="s">
        <v>25</v>
      </c>
      <c r="M24" s="376"/>
      <c r="N24" s="360"/>
      <c r="O24" s="360"/>
      <c r="P24" s="131"/>
      <c r="Q24" s="132"/>
      <c r="R24" s="130"/>
    </row>
    <row r="25" spans="1:18" s="125" customFormat="1" ht="67.5" customHeight="1" x14ac:dyDescent="0.25">
      <c r="A25" s="361"/>
      <c r="B25" s="290"/>
      <c r="C25" s="290"/>
      <c r="D25" s="290"/>
      <c r="E25" s="290"/>
      <c r="F25" s="290"/>
      <c r="G25" s="361"/>
      <c r="H25" s="361"/>
      <c r="I25" s="361"/>
      <c r="J25" s="361"/>
      <c r="K25" s="377"/>
      <c r="L25" s="377"/>
      <c r="M25" s="377"/>
      <c r="N25" s="360"/>
      <c r="O25" s="360"/>
      <c r="P25" s="131"/>
      <c r="Q25" s="132"/>
      <c r="R25" s="130"/>
    </row>
    <row r="26" spans="1:18" s="127" customFormat="1" x14ac:dyDescent="0.25">
      <c r="A26" s="133">
        <v>1</v>
      </c>
      <c r="B26" s="133">
        <v>2</v>
      </c>
      <c r="C26" s="133">
        <v>3</v>
      </c>
      <c r="D26" s="133">
        <v>4</v>
      </c>
      <c r="E26" s="133">
        <v>5</v>
      </c>
      <c r="F26" s="133">
        <v>6</v>
      </c>
      <c r="G26" s="133">
        <v>7</v>
      </c>
      <c r="H26" s="133">
        <v>8</v>
      </c>
      <c r="I26" s="133">
        <v>9</v>
      </c>
      <c r="J26" s="133">
        <v>10</v>
      </c>
      <c r="K26" s="133">
        <v>11</v>
      </c>
      <c r="L26" s="133">
        <v>12</v>
      </c>
      <c r="M26" s="133">
        <v>13</v>
      </c>
      <c r="N26" s="133">
        <v>14</v>
      </c>
      <c r="O26" s="133">
        <v>15</v>
      </c>
      <c r="P26" s="134"/>
      <c r="Q26" s="134"/>
      <c r="R26" s="134"/>
    </row>
    <row r="27" spans="1:18" s="127" customFormat="1" ht="195.75" customHeight="1" x14ac:dyDescent="0.25">
      <c r="A27" s="100" t="s">
        <v>1349</v>
      </c>
      <c r="B27" s="149" t="s">
        <v>265</v>
      </c>
      <c r="C27" s="136"/>
      <c r="D27" s="136"/>
      <c r="E27" s="136"/>
      <c r="F27" s="136"/>
      <c r="G27" s="145" t="s">
        <v>1321</v>
      </c>
      <c r="H27" s="145" t="s">
        <v>1322</v>
      </c>
      <c r="I27" s="146" t="s">
        <v>1323</v>
      </c>
      <c r="J27" s="149" t="s">
        <v>1376</v>
      </c>
      <c r="K27" s="100">
        <v>1</v>
      </c>
      <c r="L27" s="100">
        <v>1</v>
      </c>
      <c r="M27" s="100">
        <v>1</v>
      </c>
      <c r="N27" s="124">
        <f t="shared" ref="N27" si="0">ROUND(O27/K27*100,1)</f>
        <v>0</v>
      </c>
      <c r="O27" s="98">
        <f t="shared" ref="O27" si="1">ROUNDDOWN(K27*0.05,0)</f>
        <v>0</v>
      </c>
      <c r="P27" s="134"/>
      <c r="Q27" s="134"/>
      <c r="R27" s="134"/>
    </row>
    <row r="29" spans="1:18" x14ac:dyDescent="0.25">
      <c r="A29" s="97" t="s">
        <v>51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64"/>
    </row>
    <row r="30" spans="1:18" x14ac:dyDescent="0.25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64"/>
    </row>
    <row r="31" spans="1:18" x14ac:dyDescent="0.25">
      <c r="A31" s="291" t="s">
        <v>52</v>
      </c>
      <c r="B31" s="291"/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2"/>
      <c r="P31" s="76"/>
    </row>
    <row r="32" spans="1:18" ht="15" customHeight="1" x14ac:dyDescent="0.25">
      <c r="A32" s="284" t="s">
        <v>53</v>
      </c>
      <c r="B32" s="284"/>
      <c r="C32" s="284"/>
      <c r="D32" s="284"/>
      <c r="E32" s="284" t="s">
        <v>54</v>
      </c>
      <c r="F32" s="284"/>
      <c r="G32" s="284" t="s">
        <v>55</v>
      </c>
      <c r="H32" s="284"/>
      <c r="I32" s="284" t="s">
        <v>56</v>
      </c>
      <c r="J32" s="284"/>
      <c r="K32" s="284"/>
      <c r="L32" s="284" t="s">
        <v>36</v>
      </c>
      <c r="M32" s="284"/>
      <c r="N32" s="284"/>
      <c r="O32" s="293"/>
      <c r="P32" s="77"/>
    </row>
    <row r="33" spans="1:16" x14ac:dyDescent="0.25">
      <c r="A33" s="294">
        <v>1</v>
      </c>
      <c r="B33" s="294"/>
      <c r="C33" s="294"/>
      <c r="D33" s="294"/>
      <c r="E33" s="294">
        <v>2</v>
      </c>
      <c r="F33" s="294"/>
      <c r="G33" s="316" t="s">
        <v>57</v>
      </c>
      <c r="H33" s="316"/>
      <c r="I33" s="316" t="s">
        <v>58</v>
      </c>
      <c r="J33" s="316"/>
      <c r="K33" s="316"/>
      <c r="L33" s="294">
        <v>5</v>
      </c>
      <c r="M33" s="294"/>
      <c r="N33" s="294"/>
      <c r="O33" s="317"/>
      <c r="P33" s="78"/>
    </row>
    <row r="34" spans="1:16" x14ac:dyDescent="0.25">
      <c r="A34" s="332"/>
      <c r="B34" s="332"/>
      <c r="C34" s="332"/>
      <c r="D34" s="332"/>
      <c r="E34" s="332"/>
      <c r="F34" s="332"/>
      <c r="G34" s="302"/>
      <c r="H34" s="302"/>
      <c r="I34" s="302"/>
      <c r="J34" s="302"/>
      <c r="K34" s="302"/>
      <c r="L34" s="333"/>
      <c r="M34" s="333"/>
      <c r="N34" s="333"/>
      <c r="O34" s="334"/>
      <c r="P34" s="79"/>
    </row>
    <row r="35" spans="1:16" x14ac:dyDescent="0.25">
      <c r="A35" s="99"/>
      <c r="B35" s="99"/>
      <c r="C35" s="99"/>
      <c r="D35" s="99"/>
      <c r="E35" s="99"/>
      <c r="F35" s="99"/>
      <c r="G35" s="59"/>
      <c r="H35" s="59"/>
      <c r="I35" s="59"/>
      <c r="J35" s="59"/>
      <c r="K35" s="59"/>
      <c r="L35" s="99"/>
      <c r="M35" s="99"/>
      <c r="N35" s="99"/>
      <c r="O35" s="99"/>
      <c r="P35" s="99"/>
    </row>
    <row r="36" spans="1:16" x14ac:dyDescent="0.25">
      <c r="A36" s="97" t="s">
        <v>1270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</row>
    <row r="37" spans="1:16" x14ac:dyDescent="0.25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1:16" x14ac:dyDescent="0.25">
      <c r="A38" s="283" t="s">
        <v>1271</v>
      </c>
      <c r="B38" s="283"/>
      <c r="C38" s="283"/>
      <c r="D38" s="283"/>
      <c r="E38" s="283" t="s">
        <v>1272</v>
      </c>
      <c r="F38" s="283"/>
      <c r="G38" s="283"/>
      <c r="H38" s="283"/>
      <c r="I38" s="97"/>
      <c r="J38" s="97"/>
      <c r="K38" s="97"/>
      <c r="L38" s="97"/>
      <c r="M38" s="97"/>
      <c r="N38" s="97"/>
      <c r="O38" s="97"/>
      <c r="P38" s="97"/>
    </row>
    <row r="39" spans="1:16" x14ac:dyDescent="0.25">
      <c r="A39" s="283">
        <v>1</v>
      </c>
      <c r="B39" s="283"/>
      <c r="C39" s="283"/>
      <c r="D39" s="283"/>
      <c r="E39" s="283">
        <v>2</v>
      </c>
      <c r="F39" s="283"/>
      <c r="G39" s="283"/>
      <c r="H39" s="283"/>
      <c r="I39" s="97"/>
      <c r="J39" s="97"/>
      <c r="K39" s="97"/>
      <c r="L39" s="97"/>
      <c r="M39" s="97"/>
      <c r="N39" s="97"/>
      <c r="O39" s="97"/>
      <c r="P39" s="97"/>
    </row>
    <row r="40" spans="1:16" x14ac:dyDescent="0.25">
      <c r="A40" s="283"/>
      <c r="B40" s="283"/>
      <c r="C40" s="283"/>
      <c r="D40" s="283"/>
      <c r="E40" s="283"/>
      <c r="F40" s="283"/>
      <c r="G40" s="283"/>
      <c r="H40" s="283"/>
      <c r="I40" s="97"/>
      <c r="J40" s="97"/>
      <c r="K40" s="97"/>
      <c r="L40" s="97"/>
      <c r="M40" s="97"/>
      <c r="N40" s="97"/>
      <c r="O40" s="97"/>
      <c r="P40" s="97"/>
    </row>
  </sheetData>
  <mergeCells count="74">
    <mergeCell ref="A1:O1"/>
    <mergeCell ref="A4:L4"/>
    <mergeCell ref="M4:N9"/>
    <mergeCell ref="O4:O9"/>
    <mergeCell ref="A5:L5"/>
    <mergeCell ref="A6:L6"/>
    <mergeCell ref="A7:L7"/>
    <mergeCell ref="A8:L8"/>
    <mergeCell ref="A9:L9"/>
    <mergeCell ref="K13:M13"/>
    <mergeCell ref="N13:O13"/>
    <mergeCell ref="C14:C16"/>
    <mergeCell ref="D14:D16"/>
    <mergeCell ref="E14:E16"/>
    <mergeCell ref="F14:F16"/>
    <mergeCell ref="A17:B17"/>
    <mergeCell ref="A18:B18"/>
    <mergeCell ref="G14:G16"/>
    <mergeCell ref="H14:H16"/>
    <mergeCell ref="I14:J14"/>
    <mergeCell ref="A13:B16"/>
    <mergeCell ref="C13:E13"/>
    <mergeCell ref="F13:G13"/>
    <mergeCell ref="H13:J13"/>
    <mergeCell ref="E23:E25"/>
    <mergeCell ref="N14:N16"/>
    <mergeCell ref="O14:O16"/>
    <mergeCell ref="I15:I16"/>
    <mergeCell ref="J15:J16"/>
    <mergeCell ref="K14:K16"/>
    <mergeCell ref="L14:L16"/>
    <mergeCell ref="M14:M16"/>
    <mergeCell ref="M23:M25"/>
    <mergeCell ref="N23:N25"/>
    <mergeCell ref="O23:O25"/>
    <mergeCell ref="H24:H25"/>
    <mergeCell ref="I24:I25"/>
    <mergeCell ref="A31:O31"/>
    <mergeCell ref="F23:F25"/>
    <mergeCell ref="G23:G25"/>
    <mergeCell ref="H23:I23"/>
    <mergeCell ref="J23:J25"/>
    <mergeCell ref="K23:K25"/>
    <mergeCell ref="L23:L25"/>
    <mergeCell ref="A22:A25"/>
    <mergeCell ref="B22:D22"/>
    <mergeCell ref="E22:F22"/>
    <mergeCell ref="G22:J22"/>
    <mergeCell ref="K22:M22"/>
    <mergeCell ref="N22:O22"/>
    <mergeCell ref="B23:B25"/>
    <mergeCell ref="C23:C25"/>
    <mergeCell ref="D23:D25"/>
    <mergeCell ref="I34:K34"/>
    <mergeCell ref="L34:O34"/>
    <mergeCell ref="A38:D38"/>
    <mergeCell ref="E38:H38"/>
    <mergeCell ref="A32:D32"/>
    <mergeCell ref="E32:F32"/>
    <mergeCell ref="G32:H32"/>
    <mergeCell ref="I32:K32"/>
    <mergeCell ref="L32:O32"/>
    <mergeCell ref="A33:D33"/>
    <mergeCell ref="E33:F33"/>
    <mergeCell ref="G33:H33"/>
    <mergeCell ref="I33:K33"/>
    <mergeCell ref="L33:O33"/>
    <mergeCell ref="A39:D39"/>
    <mergeCell ref="E39:H39"/>
    <mergeCell ref="A40:D40"/>
    <mergeCell ref="E40:H40"/>
    <mergeCell ref="A34:D34"/>
    <mergeCell ref="E34:F34"/>
    <mergeCell ref="G34:H34"/>
  </mergeCells>
  <pageMargins left="0.70866141732283472" right="0.70866141732283472" top="0.74803149606299213" bottom="0.74803149606299213" header="0.31496062992125984" footer="0.31496062992125984"/>
  <pageSetup paperSize="9" scale="68" firstPageNumber="28" fitToHeight="2" orientation="landscape" useFirstPageNumber="1" r:id="rId1"/>
  <headerFooter>
    <oddHeader>&amp;C&amp;P</oddHeader>
  </headerFooter>
  <rowBreaks count="1" manualBreakCount="1">
    <brk id="19" max="1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K56"/>
  <sheetViews>
    <sheetView tabSelected="1" view="pageBreakPreview" zoomScale="70" zoomScaleNormal="100" zoomScaleSheetLayoutView="70" workbookViewId="0">
      <selection activeCell="V9" sqref="V9"/>
    </sheetView>
  </sheetViews>
  <sheetFormatPr defaultRowHeight="15" x14ac:dyDescent="0.25"/>
  <cols>
    <col min="1" max="1" width="48.42578125" style="80" customWidth="1"/>
    <col min="2" max="2" width="22.5703125" style="80" customWidth="1"/>
    <col min="3" max="3" width="31.85546875" style="80" customWidth="1"/>
    <col min="4" max="4" width="27.85546875" style="80" customWidth="1"/>
    <col min="5" max="5" width="12.85546875" style="80" customWidth="1"/>
    <col min="6" max="6" width="18.42578125" style="80" customWidth="1"/>
    <col min="7" max="7" width="16" style="80" customWidth="1"/>
    <col min="8" max="8" width="13.5703125" style="80" customWidth="1"/>
    <col min="9" max="9" width="34.7109375" style="80" customWidth="1"/>
    <col min="10" max="16384" width="9.140625" style="80"/>
  </cols>
  <sheetData>
    <row r="1" spans="1:11" x14ac:dyDescent="0.25">
      <c r="A1" s="409" t="s">
        <v>100</v>
      </c>
      <c r="B1" s="409"/>
      <c r="C1" s="409"/>
      <c r="D1" s="409"/>
      <c r="E1" s="409"/>
      <c r="F1" s="409"/>
      <c r="G1" s="409"/>
      <c r="H1" s="409"/>
      <c r="I1" s="409"/>
    </row>
    <row r="3" spans="1:11" ht="32.25" customHeight="1" x14ac:dyDescent="0.25">
      <c r="A3" s="410" t="s">
        <v>1295</v>
      </c>
      <c r="B3" s="410"/>
      <c r="C3" s="412" t="s">
        <v>101</v>
      </c>
      <c r="D3" s="412"/>
      <c r="E3" s="412"/>
      <c r="F3" s="412"/>
      <c r="G3" s="412"/>
      <c r="H3" s="412"/>
      <c r="I3" s="412"/>
    </row>
    <row r="4" spans="1:11" ht="33.75" customHeight="1" x14ac:dyDescent="0.25">
      <c r="A4" s="411" t="s">
        <v>1296</v>
      </c>
      <c r="B4" s="411"/>
      <c r="C4" s="396" t="s">
        <v>102</v>
      </c>
      <c r="D4" s="396"/>
      <c r="E4" s="396"/>
      <c r="F4" s="396"/>
      <c r="G4" s="396"/>
      <c r="H4" s="396"/>
      <c r="I4" s="396"/>
    </row>
    <row r="5" spans="1:11" ht="20.25" customHeight="1" x14ac:dyDescent="0.25">
      <c r="A5" s="391" t="s">
        <v>1297</v>
      </c>
      <c r="B5" s="391"/>
      <c r="C5" s="391"/>
      <c r="D5" s="391"/>
      <c r="E5" s="391"/>
      <c r="F5" s="391"/>
      <c r="G5" s="391"/>
      <c r="H5" s="391"/>
      <c r="I5" s="391"/>
    </row>
    <row r="6" spans="1:11" ht="7.5" customHeight="1" x14ac:dyDescent="0.25">
      <c r="A6" s="81"/>
      <c r="B6" s="81"/>
      <c r="C6" s="81"/>
      <c r="D6" s="81"/>
      <c r="E6" s="81"/>
      <c r="F6" s="81"/>
      <c r="G6" s="81"/>
      <c r="H6" s="81"/>
      <c r="I6" s="81"/>
    </row>
    <row r="7" spans="1:11" ht="87" customHeight="1" x14ac:dyDescent="0.25">
      <c r="A7" s="393" t="s">
        <v>103</v>
      </c>
      <c r="B7" s="393"/>
      <c r="C7" s="206" t="s">
        <v>104</v>
      </c>
      <c r="D7" s="207" t="s">
        <v>1291</v>
      </c>
      <c r="E7" s="413" t="s">
        <v>1292</v>
      </c>
      <c r="F7" s="413"/>
      <c r="G7" s="413"/>
      <c r="H7" s="393" t="s">
        <v>1293</v>
      </c>
      <c r="I7" s="393"/>
    </row>
    <row r="8" spans="1:11" x14ac:dyDescent="0.25">
      <c r="A8" s="393">
        <v>1</v>
      </c>
      <c r="B8" s="393"/>
      <c r="C8" s="102">
        <v>2</v>
      </c>
      <c r="D8" s="102">
        <v>3</v>
      </c>
      <c r="E8" s="393">
        <v>4</v>
      </c>
      <c r="F8" s="393"/>
      <c r="G8" s="393"/>
      <c r="H8" s="393">
        <v>5</v>
      </c>
      <c r="I8" s="393"/>
    </row>
    <row r="9" spans="1:11" ht="163.5" customHeight="1" x14ac:dyDescent="0.25">
      <c r="A9" s="395" t="s">
        <v>105</v>
      </c>
      <c r="B9" s="395"/>
      <c r="C9" s="83" t="s">
        <v>106</v>
      </c>
      <c r="D9" s="83" t="s">
        <v>1438</v>
      </c>
      <c r="E9" s="393" t="s">
        <v>1299</v>
      </c>
      <c r="F9" s="393"/>
      <c r="G9" s="393"/>
      <c r="H9" s="393" t="s">
        <v>1299</v>
      </c>
      <c r="I9" s="393"/>
    </row>
    <row r="10" spans="1:11" ht="45" x14ac:dyDescent="0.25">
      <c r="A10" s="399" t="s">
        <v>107</v>
      </c>
      <c r="B10" s="399"/>
      <c r="C10" s="83" t="s">
        <v>108</v>
      </c>
      <c r="D10" s="82" t="s">
        <v>1438</v>
      </c>
      <c r="E10" s="393"/>
      <c r="F10" s="393"/>
      <c r="G10" s="393"/>
      <c r="H10" s="394"/>
      <c r="I10" s="394"/>
      <c r="J10" s="95"/>
      <c r="K10" s="147"/>
    </row>
    <row r="11" spans="1:11" ht="45" x14ac:dyDescent="0.25">
      <c r="A11" s="399" t="s">
        <v>109</v>
      </c>
      <c r="B11" s="399"/>
      <c r="C11" s="83" t="s">
        <v>108</v>
      </c>
      <c r="D11" s="82" t="s">
        <v>1438</v>
      </c>
      <c r="E11" s="393"/>
      <c r="F11" s="393"/>
      <c r="G11" s="393"/>
      <c r="H11" s="394"/>
      <c r="I11" s="394"/>
      <c r="J11" s="95"/>
      <c r="K11" s="147"/>
    </row>
    <row r="12" spans="1:11" ht="45" x14ac:dyDescent="0.25">
      <c r="A12" s="399" t="s">
        <v>110</v>
      </c>
      <c r="B12" s="399"/>
      <c r="C12" s="83" t="s">
        <v>108</v>
      </c>
      <c r="D12" s="82" t="s">
        <v>1438</v>
      </c>
      <c r="E12" s="393"/>
      <c r="F12" s="393"/>
      <c r="G12" s="393"/>
      <c r="H12" s="394"/>
      <c r="I12" s="394"/>
      <c r="J12" s="96"/>
      <c r="K12" s="147"/>
    </row>
    <row r="13" spans="1:11" x14ac:dyDescent="0.25">
      <c r="A13" s="81"/>
      <c r="B13" s="81"/>
      <c r="C13" s="81"/>
      <c r="D13" s="81"/>
      <c r="E13" s="81"/>
      <c r="F13" s="81"/>
      <c r="G13" s="81"/>
      <c r="H13" s="81"/>
      <c r="I13" s="81"/>
    </row>
    <row r="14" spans="1:11" ht="15" customHeight="1" x14ac:dyDescent="0.25">
      <c r="A14" s="391" t="s">
        <v>111</v>
      </c>
      <c r="B14" s="391"/>
      <c r="C14" s="391"/>
      <c r="D14" s="397" t="s">
        <v>112</v>
      </c>
      <c r="E14" s="397"/>
      <c r="F14" s="397"/>
      <c r="G14" s="397"/>
      <c r="H14" s="397"/>
      <c r="I14" s="397"/>
    </row>
    <row r="15" spans="1:11" ht="18" customHeight="1" x14ac:dyDescent="0.25">
      <c r="A15" s="391" t="s">
        <v>113</v>
      </c>
      <c r="B15" s="391"/>
      <c r="C15" s="391"/>
      <c r="D15" s="392" t="s">
        <v>1298</v>
      </c>
      <c r="E15" s="392"/>
      <c r="F15" s="392"/>
      <c r="G15" s="392"/>
      <c r="H15" s="392"/>
      <c r="I15" s="392"/>
    </row>
    <row r="16" spans="1:11" ht="31.5" customHeight="1" x14ac:dyDescent="0.25">
      <c r="A16" s="391" t="s">
        <v>114</v>
      </c>
      <c r="B16" s="391"/>
      <c r="C16" s="391"/>
      <c r="D16" s="398" t="s">
        <v>1400</v>
      </c>
      <c r="E16" s="398"/>
      <c r="F16" s="398"/>
      <c r="G16" s="398"/>
      <c r="H16" s="398"/>
      <c r="I16" s="398"/>
    </row>
    <row r="17" spans="1:9" ht="21.75" customHeight="1" x14ac:dyDescent="0.25">
      <c r="A17" s="391" t="s">
        <v>115</v>
      </c>
      <c r="B17" s="391"/>
      <c r="C17" s="391"/>
      <c r="D17" s="392" t="s">
        <v>1396</v>
      </c>
      <c r="E17" s="392"/>
      <c r="F17" s="392"/>
      <c r="G17" s="392"/>
      <c r="H17" s="392"/>
      <c r="I17" s="392"/>
    </row>
    <row r="18" spans="1:9" ht="25.5" customHeight="1" x14ac:dyDescent="0.25">
      <c r="A18" s="391" t="s">
        <v>116</v>
      </c>
      <c r="B18" s="391"/>
      <c r="C18" s="391"/>
      <c r="D18" s="392" t="s">
        <v>117</v>
      </c>
      <c r="E18" s="392"/>
      <c r="F18" s="392"/>
      <c r="G18" s="392"/>
      <c r="H18" s="392"/>
      <c r="I18" s="392"/>
    </row>
    <row r="19" spans="1:9" x14ac:dyDescent="0.25">
      <c r="A19" s="391" t="s">
        <v>118</v>
      </c>
      <c r="B19" s="391"/>
      <c r="C19" s="391"/>
      <c r="D19" s="392"/>
      <c r="E19" s="392"/>
      <c r="F19" s="392"/>
      <c r="G19" s="392"/>
      <c r="H19" s="392"/>
      <c r="I19" s="392"/>
    </row>
    <row r="20" spans="1:9" x14ac:dyDescent="0.25">
      <c r="A20" s="391"/>
      <c r="B20" s="391"/>
      <c r="C20" s="391"/>
      <c r="D20" s="391"/>
      <c r="E20" s="391"/>
      <c r="F20" s="391"/>
      <c r="G20" s="391"/>
      <c r="H20" s="391"/>
      <c r="I20" s="391"/>
    </row>
    <row r="21" spans="1:9" x14ac:dyDescent="0.25">
      <c r="A21" s="400" t="s">
        <v>119</v>
      </c>
      <c r="B21" s="400" t="s">
        <v>120</v>
      </c>
      <c r="C21" s="403" t="s">
        <v>121</v>
      </c>
      <c r="D21" s="404"/>
      <c r="E21" s="405"/>
      <c r="F21" s="406" t="s">
        <v>122</v>
      </c>
      <c r="G21" s="406" t="s">
        <v>123</v>
      </c>
      <c r="H21" s="406" t="s">
        <v>124</v>
      </c>
      <c r="I21" s="406" t="s">
        <v>125</v>
      </c>
    </row>
    <row r="22" spans="1:9" x14ac:dyDescent="0.25">
      <c r="A22" s="402"/>
      <c r="B22" s="402"/>
      <c r="C22" s="400" t="s">
        <v>19</v>
      </c>
      <c r="D22" s="403" t="s">
        <v>20</v>
      </c>
      <c r="E22" s="405"/>
      <c r="F22" s="407"/>
      <c r="G22" s="407"/>
      <c r="H22" s="407"/>
      <c r="I22" s="407"/>
    </row>
    <row r="23" spans="1:9" ht="17.25" customHeight="1" x14ac:dyDescent="0.25">
      <c r="A23" s="401"/>
      <c r="B23" s="401"/>
      <c r="C23" s="401"/>
      <c r="D23" s="102" t="s">
        <v>36</v>
      </c>
      <c r="E23" s="102" t="s">
        <v>24</v>
      </c>
      <c r="F23" s="408"/>
      <c r="G23" s="408"/>
      <c r="H23" s="408"/>
      <c r="I23" s="408"/>
    </row>
    <row r="24" spans="1:9" ht="35.25" customHeight="1" x14ac:dyDescent="0.25">
      <c r="A24" s="102" t="s">
        <v>1225</v>
      </c>
      <c r="B24" s="148" t="s">
        <v>1230</v>
      </c>
      <c r="C24" s="102" t="s">
        <v>1301</v>
      </c>
      <c r="D24" s="102" t="s">
        <v>1302</v>
      </c>
      <c r="E24" s="102" t="s">
        <v>1303</v>
      </c>
      <c r="F24" s="152">
        <v>16992</v>
      </c>
      <c r="G24" s="152">
        <v>119700</v>
      </c>
      <c r="H24" s="152">
        <v>149904</v>
      </c>
      <c r="I24" s="153">
        <f>'часть 1.1 ПК'!J28</f>
        <v>228600</v>
      </c>
    </row>
    <row r="25" spans="1:9" ht="35.25" customHeight="1" x14ac:dyDescent="0.25">
      <c r="A25" s="102" t="s">
        <v>1225</v>
      </c>
      <c r="B25" s="148" t="s">
        <v>1229</v>
      </c>
      <c r="C25" s="102" t="s">
        <v>1301</v>
      </c>
      <c r="D25" s="102" t="s">
        <v>1302</v>
      </c>
      <c r="E25" s="102" t="s">
        <v>1303</v>
      </c>
      <c r="F25" s="154">
        <v>2592</v>
      </c>
      <c r="G25" s="154">
        <v>24228</v>
      </c>
      <c r="H25" s="154">
        <v>31428</v>
      </c>
      <c r="I25" s="153">
        <f>'часть 1.1 ПК'!J29</f>
        <v>35100</v>
      </c>
    </row>
    <row r="26" spans="1:9" ht="35.25" customHeight="1" x14ac:dyDescent="0.25">
      <c r="A26" s="102" t="s">
        <v>1225</v>
      </c>
      <c r="B26" s="148" t="s">
        <v>1234</v>
      </c>
      <c r="C26" s="102" t="s">
        <v>1301</v>
      </c>
      <c r="D26" s="102" t="s">
        <v>1302</v>
      </c>
      <c r="E26" s="102" t="s">
        <v>1303</v>
      </c>
      <c r="F26" s="152">
        <v>0</v>
      </c>
      <c r="G26" s="152">
        <v>0</v>
      </c>
      <c r="H26" s="152">
        <v>0</v>
      </c>
      <c r="I26" s="153">
        <f>'часть 1.1 ПК'!J30</f>
        <v>1800</v>
      </c>
    </row>
    <row r="27" spans="1:9" ht="35.25" customHeight="1" x14ac:dyDescent="0.25">
      <c r="A27" s="206" t="s">
        <v>1225</v>
      </c>
      <c r="B27" s="148" t="s">
        <v>1398</v>
      </c>
      <c r="C27" s="206" t="s">
        <v>1301</v>
      </c>
      <c r="D27" s="206" t="s">
        <v>1302</v>
      </c>
      <c r="E27" s="206" t="s">
        <v>1399</v>
      </c>
      <c r="F27" s="152">
        <v>1584</v>
      </c>
      <c r="G27" s="152">
        <v>1584</v>
      </c>
      <c r="H27" s="152">
        <v>1584</v>
      </c>
      <c r="I27" s="153">
        <f>'часть 1.1 ПК'!J31</f>
        <v>1584</v>
      </c>
    </row>
    <row r="28" spans="1:9" ht="30" x14ac:dyDescent="0.25">
      <c r="A28" s="102" t="s">
        <v>340</v>
      </c>
      <c r="B28" s="148" t="s">
        <v>1313</v>
      </c>
      <c r="C28" s="102" t="s">
        <v>129</v>
      </c>
      <c r="D28" s="102" t="s">
        <v>128</v>
      </c>
      <c r="E28" s="102" t="s">
        <v>1311</v>
      </c>
      <c r="F28" s="204">
        <f>66-10</f>
        <v>56</v>
      </c>
      <c r="G28" s="204">
        <f>148+25</f>
        <v>173</v>
      </c>
      <c r="H28" s="204">
        <f>151+23</f>
        <v>174</v>
      </c>
      <c r="I28" s="196">
        <f>'часть 1.2 ПМПК НО'!J28</f>
        <v>206</v>
      </c>
    </row>
    <row r="29" spans="1:9" ht="30" x14ac:dyDescent="0.25">
      <c r="A29" s="102" t="s">
        <v>340</v>
      </c>
      <c r="B29" s="148" t="s">
        <v>351</v>
      </c>
      <c r="C29" s="102" t="s">
        <v>129</v>
      </c>
      <c r="D29" s="102" t="s">
        <v>128</v>
      </c>
      <c r="E29" s="102" t="s">
        <v>1311</v>
      </c>
      <c r="F29" s="204">
        <f>68+1</f>
        <v>69</v>
      </c>
      <c r="G29" s="204">
        <f>142+46</f>
        <v>188</v>
      </c>
      <c r="H29" s="204">
        <f>168+21</f>
        <v>189</v>
      </c>
      <c r="I29" s="196">
        <f>'часть 1.3 ПМПК ОО'!J28</f>
        <v>311</v>
      </c>
    </row>
    <row r="30" spans="1:9" ht="30" x14ac:dyDescent="0.25">
      <c r="A30" s="102" t="s">
        <v>340</v>
      </c>
      <c r="B30" s="148" t="s">
        <v>386</v>
      </c>
      <c r="C30" s="102" t="s">
        <v>129</v>
      </c>
      <c r="D30" s="102" t="s">
        <v>128</v>
      </c>
      <c r="E30" s="102" t="s">
        <v>1311</v>
      </c>
      <c r="F30" s="204">
        <f>5+16</f>
        <v>21</v>
      </c>
      <c r="G30" s="204">
        <f>43+12</f>
        <v>55</v>
      </c>
      <c r="H30" s="204">
        <f>48+9</f>
        <v>57</v>
      </c>
      <c r="I30" s="196">
        <f>'часть 1.4 ПМПК СО'!J28</f>
        <v>70</v>
      </c>
    </row>
    <row r="31" spans="1:9" ht="30" x14ac:dyDescent="0.25">
      <c r="A31" s="102" t="s">
        <v>340</v>
      </c>
      <c r="B31" s="148" t="s">
        <v>1215</v>
      </c>
      <c r="C31" s="102" t="s">
        <v>129</v>
      </c>
      <c r="D31" s="102" t="s">
        <v>128</v>
      </c>
      <c r="E31" s="102" t="s">
        <v>1311</v>
      </c>
      <c r="F31" s="204">
        <f>34-13</f>
        <v>21</v>
      </c>
      <c r="G31" s="204">
        <f>79-22</f>
        <v>57</v>
      </c>
      <c r="H31" s="204">
        <f>82-25</f>
        <v>57</v>
      </c>
      <c r="I31" s="196">
        <f>'часть 1.5 ПМПК ДО'!K28</f>
        <v>63</v>
      </c>
    </row>
    <row r="32" spans="1:9" ht="30" x14ac:dyDescent="0.25">
      <c r="A32" s="160" t="s">
        <v>1379</v>
      </c>
      <c r="B32" s="150" t="s">
        <v>1380</v>
      </c>
      <c r="C32" s="160" t="str">
        <f>'часть 1.6 КРЗ НОО '!J28</f>
        <v>число обучающихся</v>
      </c>
      <c r="D32" s="160" t="s">
        <v>128</v>
      </c>
      <c r="E32" s="160" t="s">
        <v>1311</v>
      </c>
      <c r="F32" s="154">
        <v>10</v>
      </c>
      <c r="G32" s="154">
        <v>15</v>
      </c>
      <c r="H32" s="154">
        <v>20</v>
      </c>
      <c r="I32" s="154">
        <f>'часть 1.6 КРЗ НОО '!M28</f>
        <v>34</v>
      </c>
    </row>
    <row r="33" spans="1:9" ht="44.25" customHeight="1" x14ac:dyDescent="0.25">
      <c r="A33" s="208" t="s">
        <v>1379</v>
      </c>
      <c r="B33" s="150" t="s">
        <v>1384</v>
      </c>
      <c r="C33" s="160" t="str">
        <f>'часть 1.7 КРЗ ОО'!J28</f>
        <v>число обучающихся, их родителей (законных представителей) и педагогических работников</v>
      </c>
      <c r="D33" s="160" t="s">
        <v>128</v>
      </c>
      <c r="E33" s="160" t="s">
        <v>1311</v>
      </c>
      <c r="F33" s="154">
        <v>0</v>
      </c>
      <c r="G33" s="154">
        <v>0</v>
      </c>
      <c r="H33" s="154">
        <v>2</v>
      </c>
      <c r="I33" s="154">
        <f>'часть 1.7 КРЗ ОО'!M28</f>
        <v>2</v>
      </c>
    </row>
    <row r="34" spans="1:9" ht="30" x14ac:dyDescent="0.25">
      <c r="A34" s="208" t="s">
        <v>1379</v>
      </c>
      <c r="B34" s="185" t="s">
        <v>1389</v>
      </c>
      <c r="C34" s="183" t="str">
        <f>'часть 1.8 КРЗ ДО'!J28</f>
        <v>число обучающихся</v>
      </c>
      <c r="D34" s="183" t="s">
        <v>128</v>
      </c>
      <c r="E34" s="184">
        <v>792</v>
      </c>
      <c r="F34" s="172">
        <v>20</v>
      </c>
      <c r="G34" s="172">
        <v>60</v>
      </c>
      <c r="H34" s="172">
        <v>80</v>
      </c>
      <c r="I34" s="172">
        <f>'часть 1.8 КРЗ ДО'!M28</f>
        <v>124</v>
      </c>
    </row>
    <row r="35" spans="1:9" ht="28.5" customHeight="1" x14ac:dyDescent="0.25">
      <c r="A35" s="414" t="s">
        <v>289</v>
      </c>
      <c r="B35" s="392"/>
      <c r="C35" s="392"/>
      <c r="D35" s="392"/>
      <c r="E35" s="392"/>
      <c r="F35" s="392"/>
      <c r="G35" s="392"/>
      <c r="H35" s="392"/>
      <c r="I35" s="415"/>
    </row>
    <row r="36" spans="1:9" ht="30" x14ac:dyDescent="0.25">
      <c r="A36" s="400" t="s">
        <v>1324</v>
      </c>
      <c r="B36" s="148" t="s">
        <v>1318</v>
      </c>
      <c r="C36" s="102" t="s">
        <v>1321</v>
      </c>
      <c r="D36" s="102" t="s">
        <v>1322</v>
      </c>
      <c r="E36" s="102" t="s">
        <v>1323</v>
      </c>
      <c r="F36" s="154">
        <v>0</v>
      </c>
      <c r="G36" s="154">
        <v>24</v>
      </c>
      <c r="H36" s="154">
        <v>24</v>
      </c>
      <c r="I36" s="153">
        <f>'часть 2.1. Олимп'!K27</f>
        <v>24</v>
      </c>
    </row>
    <row r="37" spans="1:9" ht="30" x14ac:dyDescent="0.25">
      <c r="A37" s="401"/>
      <c r="B37" s="148" t="s">
        <v>1318</v>
      </c>
      <c r="C37" s="102" t="s">
        <v>1325</v>
      </c>
      <c r="D37" s="102" t="s">
        <v>128</v>
      </c>
      <c r="E37" s="102" t="s">
        <v>1311</v>
      </c>
      <c r="F37" s="154">
        <v>0</v>
      </c>
      <c r="G37" s="154">
        <v>1750</v>
      </c>
      <c r="H37" s="154">
        <v>1750</v>
      </c>
      <c r="I37" s="153">
        <f>'часть 2.1. Олимп'!K28</f>
        <v>1750</v>
      </c>
    </row>
    <row r="38" spans="1:9" ht="30" x14ac:dyDescent="0.25">
      <c r="A38" s="400" t="s">
        <v>1320</v>
      </c>
      <c r="B38" s="148" t="s">
        <v>1318</v>
      </c>
      <c r="C38" s="102" t="s">
        <v>1321</v>
      </c>
      <c r="D38" s="102" t="s">
        <v>1322</v>
      </c>
      <c r="E38" s="102" t="s">
        <v>1323</v>
      </c>
      <c r="F38" s="154">
        <v>0</v>
      </c>
      <c r="G38" s="154">
        <v>1</v>
      </c>
      <c r="H38" s="154">
        <v>1</v>
      </c>
      <c r="I38" s="153">
        <f>'часть 2.1. Олимп'!K29</f>
        <v>1</v>
      </c>
    </row>
    <row r="39" spans="1:9" ht="30" x14ac:dyDescent="0.25">
      <c r="A39" s="401"/>
      <c r="B39" s="148" t="s">
        <v>1318</v>
      </c>
      <c r="C39" s="102" t="s">
        <v>1325</v>
      </c>
      <c r="D39" s="102" t="s">
        <v>128</v>
      </c>
      <c r="E39" s="102" t="s">
        <v>1311</v>
      </c>
      <c r="F39" s="154">
        <v>0</v>
      </c>
      <c r="G39" s="154">
        <v>40</v>
      </c>
      <c r="H39" s="154">
        <v>40</v>
      </c>
      <c r="I39" s="153">
        <f>'часть 2.1. Олимп'!K30</f>
        <v>40</v>
      </c>
    </row>
    <row r="40" spans="1:9" ht="30" x14ac:dyDescent="0.25">
      <c r="A40" s="400" t="s">
        <v>1326</v>
      </c>
      <c r="B40" s="148" t="s">
        <v>1318</v>
      </c>
      <c r="C40" s="102" t="s">
        <v>1321</v>
      </c>
      <c r="D40" s="102" t="s">
        <v>1322</v>
      </c>
      <c r="E40" s="102" t="s">
        <v>1323</v>
      </c>
      <c r="F40" s="154">
        <v>0</v>
      </c>
      <c r="G40" s="154">
        <v>2</v>
      </c>
      <c r="H40" s="154">
        <v>2</v>
      </c>
      <c r="I40" s="153">
        <f>'часть 2.1. Олимп'!K31</f>
        <v>6</v>
      </c>
    </row>
    <row r="41" spans="1:9" ht="30" x14ac:dyDescent="0.25">
      <c r="A41" s="401"/>
      <c r="B41" s="148" t="s">
        <v>1318</v>
      </c>
      <c r="C41" s="102" t="s">
        <v>1325</v>
      </c>
      <c r="D41" s="102" t="s">
        <v>128</v>
      </c>
      <c r="E41" s="102" t="s">
        <v>1311</v>
      </c>
      <c r="F41" s="154">
        <v>0</v>
      </c>
      <c r="G41" s="154">
        <v>40</v>
      </c>
      <c r="H41" s="154">
        <v>40</v>
      </c>
      <c r="I41" s="153">
        <f>'часть 2.1. Олимп'!K32</f>
        <v>400</v>
      </c>
    </row>
    <row r="42" spans="1:9" ht="21.75" customHeight="1" x14ac:dyDescent="0.25">
      <c r="A42" s="414" t="s">
        <v>318</v>
      </c>
      <c r="B42" s="392"/>
      <c r="C42" s="392"/>
      <c r="D42" s="392"/>
      <c r="E42" s="392"/>
      <c r="F42" s="392"/>
      <c r="G42" s="392"/>
      <c r="H42" s="392"/>
      <c r="I42" s="415"/>
    </row>
    <row r="43" spans="1:9" ht="30" x14ac:dyDescent="0.25">
      <c r="A43" s="83" t="s">
        <v>1327</v>
      </c>
      <c r="B43" s="148" t="s">
        <v>1334</v>
      </c>
      <c r="C43" s="137" t="s">
        <v>1321</v>
      </c>
      <c r="D43" s="137" t="s">
        <v>1337</v>
      </c>
      <c r="E43" s="137">
        <v>796</v>
      </c>
      <c r="F43" s="149">
        <v>0.25</v>
      </c>
      <c r="G43" s="149">
        <v>0.5</v>
      </c>
      <c r="H43" s="149">
        <v>0.75</v>
      </c>
      <c r="I43" s="149">
        <f>'часть 2.2. ОЗМ'!K27</f>
        <v>1</v>
      </c>
    </row>
    <row r="44" spans="1:9" ht="30" x14ac:dyDescent="0.25">
      <c r="A44" s="83" t="s">
        <v>1328</v>
      </c>
      <c r="B44" s="148" t="s">
        <v>1334</v>
      </c>
      <c r="C44" s="137" t="s">
        <v>1321</v>
      </c>
      <c r="D44" s="137" t="s">
        <v>1337</v>
      </c>
      <c r="E44" s="137">
        <v>796</v>
      </c>
      <c r="F44" s="149">
        <v>0.25</v>
      </c>
      <c r="G44" s="149">
        <v>0.5</v>
      </c>
      <c r="H44" s="149">
        <v>0.75</v>
      </c>
      <c r="I44" s="149">
        <f>'часть 2.2. ОЗМ'!K28</f>
        <v>1</v>
      </c>
    </row>
    <row r="45" spans="1:9" ht="45" x14ac:dyDescent="0.25">
      <c r="A45" s="83" t="s">
        <v>1329</v>
      </c>
      <c r="B45" s="148" t="s">
        <v>1334</v>
      </c>
      <c r="C45" s="137" t="s">
        <v>1321</v>
      </c>
      <c r="D45" s="137" t="s">
        <v>1337</v>
      </c>
      <c r="E45" s="137">
        <v>796</v>
      </c>
      <c r="F45" s="149">
        <v>0.25</v>
      </c>
      <c r="G45" s="149">
        <v>0.5</v>
      </c>
      <c r="H45" s="149">
        <v>0.75</v>
      </c>
      <c r="I45" s="149">
        <f>'часть 2.2. ОЗМ'!K29</f>
        <v>1</v>
      </c>
    </row>
    <row r="46" spans="1:9" ht="30" x14ac:dyDescent="0.25">
      <c r="A46" s="83" t="s">
        <v>1330</v>
      </c>
      <c r="B46" s="148" t="s">
        <v>1334</v>
      </c>
      <c r="C46" s="137" t="s">
        <v>1321</v>
      </c>
      <c r="D46" s="137" t="s">
        <v>1337</v>
      </c>
      <c r="E46" s="137">
        <v>796</v>
      </c>
      <c r="F46" s="149">
        <v>0.25</v>
      </c>
      <c r="G46" s="149">
        <v>0.5</v>
      </c>
      <c r="H46" s="149">
        <v>0.75</v>
      </c>
      <c r="I46" s="149">
        <f>'часть 2.2. ОЗМ'!K30</f>
        <v>1</v>
      </c>
    </row>
    <row r="47" spans="1:9" ht="45" x14ac:dyDescent="0.25">
      <c r="A47" s="83" t="s">
        <v>1332</v>
      </c>
      <c r="B47" s="148" t="s">
        <v>1334</v>
      </c>
      <c r="C47" s="137" t="s">
        <v>1321</v>
      </c>
      <c r="D47" s="137" t="s">
        <v>1337</v>
      </c>
      <c r="E47" s="137">
        <v>796</v>
      </c>
      <c r="F47" s="149">
        <v>0.25</v>
      </c>
      <c r="G47" s="149">
        <v>0.5</v>
      </c>
      <c r="H47" s="149">
        <v>0.75</v>
      </c>
      <c r="I47" s="149">
        <f>'часть 2.2. ОЗМ'!K31</f>
        <v>1</v>
      </c>
    </row>
    <row r="48" spans="1:9" ht="45" x14ac:dyDescent="0.25">
      <c r="A48" s="83" t="s">
        <v>1331</v>
      </c>
      <c r="B48" s="148" t="s">
        <v>1334</v>
      </c>
      <c r="C48" s="137" t="s">
        <v>1321</v>
      </c>
      <c r="D48" s="137" t="s">
        <v>1337</v>
      </c>
      <c r="E48" s="137">
        <v>796</v>
      </c>
      <c r="F48" s="149">
        <v>0</v>
      </c>
      <c r="G48" s="149">
        <v>0</v>
      </c>
      <c r="H48" s="149">
        <v>1</v>
      </c>
      <c r="I48" s="149">
        <f>'часть 2.2. ОЗМ'!K32</f>
        <v>1</v>
      </c>
    </row>
    <row r="49" spans="1:9" ht="45" x14ac:dyDescent="0.25">
      <c r="A49" s="83" t="str">
        <f>'часть 2.2. ОЗМ'!J33</f>
        <v>Проведение Форума инновационных образовательных практик «Край
родной – Моя Югра»</v>
      </c>
      <c r="B49" s="148" t="s">
        <v>1334</v>
      </c>
      <c r="C49" s="137" t="s">
        <v>1321</v>
      </c>
      <c r="D49" s="137" t="s">
        <v>1337</v>
      </c>
      <c r="E49" s="137">
        <v>796</v>
      </c>
      <c r="F49" s="149">
        <v>0</v>
      </c>
      <c r="G49" s="149">
        <v>1</v>
      </c>
      <c r="H49" s="149">
        <v>1</v>
      </c>
      <c r="I49" s="149">
        <f>'часть 2.2. ОЗМ'!K33</f>
        <v>1</v>
      </c>
    </row>
    <row r="50" spans="1:9" x14ac:dyDescent="0.25">
      <c r="A50" s="414" t="s">
        <v>311</v>
      </c>
      <c r="B50" s="392"/>
      <c r="C50" s="392"/>
      <c r="D50" s="392"/>
      <c r="E50" s="392"/>
      <c r="F50" s="392"/>
      <c r="G50" s="392"/>
      <c r="H50" s="392"/>
      <c r="I50" s="415"/>
    </row>
    <row r="51" spans="1:9" ht="30" x14ac:dyDescent="0.25">
      <c r="A51" s="83" t="s">
        <v>1342</v>
      </c>
      <c r="B51" s="148" t="s">
        <v>1340</v>
      </c>
      <c r="C51" s="137" t="s">
        <v>1321</v>
      </c>
      <c r="D51" s="137" t="s">
        <v>1337</v>
      </c>
      <c r="E51" s="137" t="s">
        <v>1341</v>
      </c>
      <c r="F51" s="149">
        <v>0.25</v>
      </c>
      <c r="G51" s="149">
        <v>0.5</v>
      </c>
      <c r="H51" s="149">
        <v>0.75</v>
      </c>
      <c r="I51" s="149">
        <f>'часть 2.3. ОК'!K27</f>
        <v>1</v>
      </c>
    </row>
    <row r="52" spans="1:9" ht="30" x14ac:dyDescent="0.25">
      <c r="A52" s="83" t="s">
        <v>1344</v>
      </c>
      <c r="B52" s="148" t="s">
        <v>1340</v>
      </c>
      <c r="C52" s="137" t="s">
        <v>1343</v>
      </c>
      <c r="D52" s="137" t="s">
        <v>1322</v>
      </c>
      <c r="E52" s="137" t="s">
        <v>1323</v>
      </c>
      <c r="F52" s="149">
        <v>1700</v>
      </c>
      <c r="G52" s="149">
        <v>3400</v>
      </c>
      <c r="H52" s="149">
        <v>3800</v>
      </c>
      <c r="I52" s="149">
        <f>'часть 2.3. ОК'!K28</f>
        <v>5000</v>
      </c>
    </row>
    <row r="53" spans="1:9" x14ac:dyDescent="0.25">
      <c r="A53" s="414" t="s">
        <v>275</v>
      </c>
      <c r="B53" s="392"/>
      <c r="C53" s="392"/>
      <c r="D53" s="392"/>
      <c r="E53" s="392"/>
      <c r="F53" s="392"/>
      <c r="G53" s="392"/>
      <c r="H53" s="392"/>
      <c r="I53" s="415"/>
    </row>
    <row r="54" spans="1:9" ht="30" x14ac:dyDescent="0.25">
      <c r="A54" s="83" t="s">
        <v>1346</v>
      </c>
      <c r="B54" s="274" t="str">
        <f>'часть 2.4. ИТО'!A27</f>
        <v>841100. Р.86.1.07010203005</v>
      </c>
      <c r="C54" s="142" t="s">
        <v>1321</v>
      </c>
      <c r="D54" s="142" t="s">
        <v>1322</v>
      </c>
      <c r="E54" s="143" t="s">
        <v>1323</v>
      </c>
      <c r="F54" s="149">
        <v>0.25</v>
      </c>
      <c r="G54" s="149">
        <v>0.5</v>
      </c>
      <c r="H54" s="149">
        <v>0.75</v>
      </c>
      <c r="I54" s="149">
        <f>'часть 2.4. ИТО'!K27</f>
        <v>1</v>
      </c>
    </row>
    <row r="55" spans="1:9" x14ac:dyDescent="0.25">
      <c r="A55" s="414" t="s">
        <v>1347</v>
      </c>
      <c r="B55" s="392"/>
      <c r="C55" s="392"/>
      <c r="D55" s="392"/>
      <c r="E55" s="392"/>
      <c r="F55" s="392"/>
      <c r="G55" s="392"/>
      <c r="H55" s="392"/>
      <c r="I55" s="415"/>
    </row>
    <row r="56" spans="1:9" ht="95.25" customHeight="1" x14ac:dyDescent="0.25">
      <c r="A56" s="82" t="s">
        <v>1376</v>
      </c>
      <c r="B56" s="148" t="s">
        <v>1349</v>
      </c>
      <c r="C56" s="142" t="s">
        <v>1321</v>
      </c>
      <c r="D56" s="142" t="s">
        <v>1322</v>
      </c>
      <c r="E56" s="143" t="s">
        <v>1323</v>
      </c>
      <c r="F56" s="149">
        <v>0</v>
      </c>
      <c r="G56" s="149">
        <v>0</v>
      </c>
      <c r="H56" s="149">
        <v>0</v>
      </c>
      <c r="I56" s="149">
        <f>'часть 2.5. НМО'!K27</f>
        <v>1</v>
      </c>
    </row>
  </sheetData>
  <mergeCells count="54">
    <mergeCell ref="A35:I35"/>
    <mergeCell ref="A42:I42"/>
    <mergeCell ref="A55:I55"/>
    <mergeCell ref="A50:I50"/>
    <mergeCell ref="A53:I53"/>
    <mergeCell ref="A36:A37"/>
    <mergeCell ref="A38:A39"/>
    <mergeCell ref="A40:A41"/>
    <mergeCell ref="A1:I1"/>
    <mergeCell ref="A3:B3"/>
    <mergeCell ref="A4:B4"/>
    <mergeCell ref="C3:I3"/>
    <mergeCell ref="A8:B8"/>
    <mergeCell ref="E7:G7"/>
    <mergeCell ref="H7:I7"/>
    <mergeCell ref="C22:C23"/>
    <mergeCell ref="B21:B23"/>
    <mergeCell ref="A21:A23"/>
    <mergeCell ref="A20:I20"/>
    <mergeCell ref="C21:E21"/>
    <mergeCell ref="D22:E22"/>
    <mergeCell ref="F21:F23"/>
    <mergeCell ref="G21:G23"/>
    <mergeCell ref="H21:H23"/>
    <mergeCell ref="I21:I23"/>
    <mergeCell ref="A9:B9"/>
    <mergeCell ref="H8:I8"/>
    <mergeCell ref="A18:C18"/>
    <mergeCell ref="A19:C19"/>
    <mergeCell ref="C4:I4"/>
    <mergeCell ref="D14:I14"/>
    <mergeCell ref="D15:I15"/>
    <mergeCell ref="D16:I16"/>
    <mergeCell ref="D17:I17"/>
    <mergeCell ref="D18:I18"/>
    <mergeCell ref="A10:B10"/>
    <mergeCell ref="A11:B11"/>
    <mergeCell ref="A12:B12"/>
    <mergeCell ref="E8:G8"/>
    <mergeCell ref="A5:I5"/>
    <mergeCell ref="A7:B7"/>
    <mergeCell ref="E9:G9"/>
    <mergeCell ref="H9:I9"/>
    <mergeCell ref="E10:G10"/>
    <mergeCell ref="E11:G11"/>
    <mergeCell ref="E12:G12"/>
    <mergeCell ref="H12:I12"/>
    <mergeCell ref="H11:I11"/>
    <mergeCell ref="H10:I10"/>
    <mergeCell ref="A14:C14"/>
    <mergeCell ref="A15:C15"/>
    <mergeCell ref="A16:C16"/>
    <mergeCell ref="A17:C17"/>
    <mergeCell ref="D19:I19"/>
  </mergeCells>
  <pageMargins left="0.23622047244094491" right="0.23622047244094491" top="0.74803149606299213" bottom="0.74803149606299213" header="0.31496062992125984" footer="0.31496062992125984"/>
  <pageSetup paperSize="9" scale="63" firstPageNumber="30" fitToHeight="10" orientation="landscape" useFirstPageNumber="1" r:id="rId1"/>
  <headerFooter>
    <oddHeader>&amp;C&amp;P</oddHeader>
  </headerFooter>
  <rowBreaks count="1" manualBreakCount="1">
    <brk id="4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2:R57"/>
  <sheetViews>
    <sheetView zoomScale="85" zoomScaleNormal="85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F50" sqref="F50"/>
    </sheetView>
  </sheetViews>
  <sheetFormatPr defaultColWidth="17.85546875" defaultRowHeight="15" x14ac:dyDescent="0.25"/>
  <cols>
    <col min="1" max="1" width="40.5703125" style="192" customWidth="1"/>
    <col min="2" max="2" width="0" style="192" hidden="1" customWidth="1"/>
    <col min="3" max="7" width="17.85546875" style="192"/>
    <col min="8" max="9" width="17.85546875" style="192" customWidth="1"/>
    <col min="10" max="10" width="19.7109375" style="192" customWidth="1"/>
    <col min="11" max="11" width="18.7109375" style="192" customWidth="1"/>
    <col min="12" max="16384" width="17.85546875" style="192"/>
  </cols>
  <sheetData>
    <row r="2" spans="1:18" x14ac:dyDescent="0.25">
      <c r="J2" s="416" t="s">
        <v>1354</v>
      </c>
      <c r="K2" s="417"/>
      <c r="L2" s="417"/>
      <c r="M2" s="416" t="s">
        <v>1355</v>
      </c>
      <c r="N2" s="417"/>
      <c r="O2" s="417"/>
      <c r="P2" s="416" t="s">
        <v>1397</v>
      </c>
      <c r="Q2" s="417"/>
      <c r="R2" s="417"/>
    </row>
    <row r="3" spans="1:18" x14ac:dyDescent="0.25">
      <c r="A3" s="422" t="s">
        <v>119</v>
      </c>
      <c r="B3" s="422" t="s">
        <v>120</v>
      </c>
      <c r="C3" s="425" t="s">
        <v>121</v>
      </c>
      <c r="D3" s="426"/>
      <c r="E3" s="427"/>
      <c r="F3" s="418" t="s">
        <v>1350</v>
      </c>
      <c r="G3" s="418" t="s">
        <v>1351</v>
      </c>
      <c r="H3" s="418" t="s">
        <v>1352</v>
      </c>
      <c r="I3" s="419" t="s">
        <v>1353</v>
      </c>
      <c r="J3" s="418" t="s">
        <v>1356</v>
      </c>
      <c r="K3" s="418" t="s">
        <v>1357</v>
      </c>
      <c r="L3" s="418" t="s">
        <v>1358</v>
      </c>
      <c r="M3" s="418" t="s">
        <v>1356</v>
      </c>
      <c r="N3" s="418" t="s">
        <v>1357</v>
      </c>
      <c r="O3" s="418" t="s">
        <v>1358</v>
      </c>
      <c r="P3" s="418" t="s">
        <v>1356</v>
      </c>
      <c r="Q3" s="418" t="s">
        <v>1357</v>
      </c>
      <c r="R3" s="418" t="s">
        <v>1358</v>
      </c>
    </row>
    <row r="4" spans="1:18" x14ac:dyDescent="0.25">
      <c r="A4" s="423"/>
      <c r="B4" s="423"/>
      <c r="C4" s="422" t="s">
        <v>19</v>
      </c>
      <c r="D4" s="425" t="s">
        <v>20</v>
      </c>
      <c r="E4" s="427"/>
      <c r="F4" s="418"/>
      <c r="G4" s="418"/>
      <c r="H4" s="418"/>
      <c r="I4" s="419"/>
      <c r="J4" s="418"/>
      <c r="K4" s="418"/>
      <c r="L4" s="418"/>
      <c r="M4" s="418"/>
      <c r="N4" s="418"/>
      <c r="O4" s="418"/>
      <c r="P4" s="418"/>
      <c r="Q4" s="418"/>
      <c r="R4" s="418"/>
    </row>
    <row r="5" spans="1:18" x14ac:dyDescent="0.25">
      <c r="A5" s="424"/>
      <c r="B5" s="424"/>
      <c r="C5" s="424"/>
      <c r="D5" s="214" t="s">
        <v>36</v>
      </c>
      <c r="E5" s="214" t="s">
        <v>24</v>
      </c>
      <c r="F5" s="418"/>
      <c r="G5" s="418"/>
      <c r="H5" s="418"/>
      <c r="I5" s="419"/>
      <c r="J5" s="418"/>
      <c r="K5" s="418"/>
      <c r="L5" s="418"/>
      <c r="M5" s="418"/>
      <c r="N5" s="418"/>
      <c r="O5" s="418"/>
      <c r="P5" s="418"/>
      <c r="Q5" s="418"/>
      <c r="R5" s="418"/>
    </row>
    <row r="6" spans="1:18" ht="12" customHeight="1" x14ac:dyDescent="0.25">
      <c r="A6" s="220" t="s">
        <v>1225</v>
      </c>
      <c r="B6" s="221" t="s">
        <v>1230</v>
      </c>
      <c r="C6" s="220" t="s">
        <v>1301</v>
      </c>
      <c r="D6" s="220" t="s">
        <v>1392</v>
      </c>
      <c r="E6" s="220" t="s">
        <v>1303</v>
      </c>
      <c r="F6" s="222" t="s">
        <v>310</v>
      </c>
      <c r="G6" s="222" t="s">
        <v>1269</v>
      </c>
      <c r="H6" s="222" t="s">
        <v>1360</v>
      </c>
      <c r="I6" s="222" t="s">
        <v>1361</v>
      </c>
      <c r="J6" s="223">
        <f>'часть 1.1 ПК'!J28</f>
        <v>228600</v>
      </c>
      <c r="K6" s="223">
        <v>0.25800000000000001</v>
      </c>
      <c r="L6" s="223">
        <f>ROUND(J6*K6,1)</f>
        <v>58978.8</v>
      </c>
      <c r="M6" s="223">
        <f>'часть 1.1 ПК'!K28</f>
        <v>228600</v>
      </c>
      <c r="N6" s="223">
        <v>0.26</v>
      </c>
      <c r="O6" s="223">
        <f>ROUND(M6*N6,1)</f>
        <v>59436</v>
      </c>
      <c r="P6" s="223">
        <f>'часть 1.1 ПК'!L28</f>
        <v>228600</v>
      </c>
      <c r="Q6" s="223">
        <f>N6</f>
        <v>0.26</v>
      </c>
      <c r="R6" s="223">
        <f>ROUND(P6*Q6,1)</f>
        <v>59436</v>
      </c>
    </row>
    <row r="7" spans="1:18" ht="12" customHeight="1" x14ac:dyDescent="0.25">
      <c r="A7" s="220" t="s">
        <v>1225</v>
      </c>
      <c r="B7" s="221" t="s">
        <v>1229</v>
      </c>
      <c r="C7" s="220" t="s">
        <v>1301</v>
      </c>
      <c r="D7" s="220" t="s">
        <v>1392</v>
      </c>
      <c r="E7" s="220" t="s">
        <v>1303</v>
      </c>
      <c r="F7" s="222" t="s">
        <v>310</v>
      </c>
      <c r="G7" s="222" t="s">
        <v>1269</v>
      </c>
      <c r="H7" s="222" t="s">
        <v>1360</v>
      </c>
      <c r="I7" s="222" t="s">
        <v>1361</v>
      </c>
      <c r="J7" s="223">
        <f>'часть 1.1 ПК'!J29</f>
        <v>35100</v>
      </c>
      <c r="K7" s="223">
        <v>0.25800000000000001</v>
      </c>
      <c r="L7" s="223">
        <f t="shared" ref="L7:L38" si="0">ROUND(J7*K7,1)</f>
        <v>9055.7999999999993</v>
      </c>
      <c r="M7" s="223">
        <f>'часть 1.1 ПК'!K29</f>
        <v>35100</v>
      </c>
      <c r="N7" s="223">
        <v>0.26</v>
      </c>
      <c r="O7" s="223">
        <f t="shared" ref="O7:O38" si="1">ROUND(M7*N7,1)</f>
        <v>9126</v>
      </c>
      <c r="P7" s="223">
        <f>'часть 1.1 ПК'!L29</f>
        <v>35100</v>
      </c>
      <c r="Q7" s="223">
        <f>N7</f>
        <v>0.26</v>
      </c>
      <c r="R7" s="223">
        <f t="shared" ref="R7:R38" si="2">ROUND(P7*Q7,1)</f>
        <v>9126</v>
      </c>
    </row>
    <row r="8" spans="1:18" ht="12" customHeight="1" x14ac:dyDescent="0.25">
      <c r="A8" s="220" t="s">
        <v>1225</v>
      </c>
      <c r="B8" s="221" t="s">
        <v>1234</v>
      </c>
      <c r="C8" s="220" t="s">
        <v>1301</v>
      </c>
      <c r="D8" s="220" t="s">
        <v>1392</v>
      </c>
      <c r="E8" s="220" t="s">
        <v>1303</v>
      </c>
      <c r="F8" s="222" t="s">
        <v>310</v>
      </c>
      <c r="G8" s="222" t="s">
        <v>1269</v>
      </c>
      <c r="H8" s="222" t="s">
        <v>1360</v>
      </c>
      <c r="I8" s="222" t="s">
        <v>1361</v>
      </c>
      <c r="J8" s="223">
        <f>'часть 1.1 ПК'!J30</f>
        <v>1800</v>
      </c>
      <c r="K8" s="223">
        <v>0.10299999999999999</v>
      </c>
      <c r="L8" s="223">
        <f t="shared" si="0"/>
        <v>185.4</v>
      </c>
      <c r="M8" s="223">
        <f>'часть 1.1 ПК'!K30</f>
        <v>1800</v>
      </c>
      <c r="N8" s="223">
        <v>0.104</v>
      </c>
      <c r="O8" s="223">
        <f t="shared" si="1"/>
        <v>187.2</v>
      </c>
      <c r="P8" s="223">
        <f>'часть 1.1 ПК'!L30</f>
        <v>1800</v>
      </c>
      <c r="Q8" s="223">
        <f>N8</f>
        <v>0.104</v>
      </c>
      <c r="R8" s="223">
        <f t="shared" si="2"/>
        <v>187.2</v>
      </c>
    </row>
    <row r="9" spans="1:18" ht="12" customHeight="1" x14ac:dyDescent="0.25">
      <c r="A9" s="214" t="s">
        <v>1225</v>
      </c>
      <c r="B9" s="196" t="s">
        <v>1233</v>
      </c>
      <c r="C9" s="214" t="s">
        <v>1301</v>
      </c>
      <c r="D9" s="214" t="s">
        <v>1392</v>
      </c>
      <c r="E9" s="214" t="s">
        <v>1303</v>
      </c>
      <c r="F9" s="197" t="s">
        <v>310</v>
      </c>
      <c r="G9" s="197" t="s">
        <v>1362</v>
      </c>
      <c r="H9" s="197" t="s">
        <v>1360</v>
      </c>
      <c r="I9" s="197" t="s">
        <v>1361</v>
      </c>
      <c r="J9" s="213">
        <f>'часть 1.1 ПК'!J31</f>
        <v>1584</v>
      </c>
      <c r="K9" s="213">
        <v>0.10299999999999999</v>
      </c>
      <c r="L9" s="213">
        <f t="shared" si="0"/>
        <v>163.19999999999999</v>
      </c>
      <c r="M9" s="213">
        <f>'часть 1.1 ПК'!K31</f>
        <v>1584</v>
      </c>
      <c r="N9" s="213">
        <v>0.104</v>
      </c>
      <c r="O9" s="213">
        <f t="shared" si="1"/>
        <v>164.7</v>
      </c>
      <c r="P9" s="213">
        <f>'часть 1.1 ПК'!L31</f>
        <v>1584</v>
      </c>
      <c r="Q9" s="213">
        <v>0.104</v>
      </c>
      <c r="R9" s="213">
        <f t="shared" si="2"/>
        <v>164.7</v>
      </c>
    </row>
    <row r="10" spans="1:18" ht="12" customHeight="1" x14ac:dyDescent="0.25">
      <c r="A10" s="209" t="s">
        <v>340</v>
      </c>
      <c r="B10" s="210" t="s">
        <v>1313</v>
      </c>
      <c r="C10" s="209" t="s">
        <v>129</v>
      </c>
      <c r="D10" s="209" t="s">
        <v>128</v>
      </c>
      <c r="E10" s="209" t="s">
        <v>1311</v>
      </c>
      <c r="F10" s="211" t="s">
        <v>1363</v>
      </c>
      <c r="G10" s="211" t="s">
        <v>1364</v>
      </c>
      <c r="H10" s="211" t="s">
        <v>1360</v>
      </c>
      <c r="I10" s="211" t="s">
        <v>1361</v>
      </c>
      <c r="J10" s="212">
        <f>'часть 1.2 ПМПК НО'!J28</f>
        <v>206</v>
      </c>
      <c r="K10" s="212">
        <v>26.2</v>
      </c>
      <c r="L10" s="212">
        <f t="shared" si="0"/>
        <v>5397.2</v>
      </c>
      <c r="M10" s="212">
        <f>'часть 1.2 ПМПК НО'!K28</f>
        <v>206</v>
      </c>
      <c r="N10" s="212">
        <v>26.3</v>
      </c>
      <c r="O10" s="212">
        <f t="shared" si="1"/>
        <v>5417.8</v>
      </c>
      <c r="P10" s="212">
        <f>'часть 1.2 ПМПК НО'!L28</f>
        <v>206</v>
      </c>
      <c r="Q10" s="212">
        <f>N10</f>
        <v>26.3</v>
      </c>
      <c r="R10" s="212">
        <f t="shared" si="2"/>
        <v>5417.8</v>
      </c>
    </row>
    <row r="11" spans="1:18" ht="12" customHeight="1" x14ac:dyDescent="0.25">
      <c r="A11" s="209" t="s">
        <v>340</v>
      </c>
      <c r="B11" s="210" t="s">
        <v>351</v>
      </c>
      <c r="C11" s="209" t="s">
        <v>129</v>
      </c>
      <c r="D11" s="209" t="s">
        <v>128</v>
      </c>
      <c r="E11" s="209" t="s">
        <v>1311</v>
      </c>
      <c r="F11" s="211" t="s">
        <v>1363</v>
      </c>
      <c r="G11" s="211" t="s">
        <v>1364</v>
      </c>
      <c r="H11" s="211" t="s">
        <v>1360</v>
      </c>
      <c r="I11" s="211" t="s">
        <v>1361</v>
      </c>
      <c r="J11" s="212">
        <f>'часть 1.3 ПМПК ОО'!J28</f>
        <v>311</v>
      </c>
      <c r="K11" s="212">
        <v>26.2</v>
      </c>
      <c r="L11" s="212">
        <f t="shared" si="0"/>
        <v>8148.2</v>
      </c>
      <c r="M11" s="212">
        <f>'часть 1.3 ПМПК ОО'!K28</f>
        <v>311</v>
      </c>
      <c r="N11" s="212">
        <v>26.3</v>
      </c>
      <c r="O11" s="212">
        <f t="shared" si="1"/>
        <v>8179.3</v>
      </c>
      <c r="P11" s="212">
        <f>'часть 1.3 ПМПК ОО'!L28</f>
        <v>311</v>
      </c>
      <c r="Q11" s="212">
        <f t="shared" ref="Q11:Q16" si="3">N11</f>
        <v>26.3</v>
      </c>
      <c r="R11" s="212">
        <f t="shared" si="2"/>
        <v>8179.3</v>
      </c>
    </row>
    <row r="12" spans="1:18" ht="12" customHeight="1" x14ac:dyDescent="0.25">
      <c r="A12" s="209" t="s">
        <v>340</v>
      </c>
      <c r="B12" s="210" t="s">
        <v>386</v>
      </c>
      <c r="C12" s="209" t="s">
        <v>129</v>
      </c>
      <c r="D12" s="209" t="s">
        <v>128</v>
      </c>
      <c r="E12" s="209" t="s">
        <v>1311</v>
      </c>
      <c r="F12" s="211" t="s">
        <v>1363</v>
      </c>
      <c r="G12" s="211" t="s">
        <v>1364</v>
      </c>
      <c r="H12" s="211" t="s">
        <v>1360</v>
      </c>
      <c r="I12" s="211" t="s">
        <v>1361</v>
      </c>
      <c r="J12" s="212">
        <f>'часть 1.4 ПМПК СО'!J28</f>
        <v>70</v>
      </c>
      <c r="K12" s="212">
        <v>26.2</v>
      </c>
      <c r="L12" s="212">
        <f t="shared" si="0"/>
        <v>1834</v>
      </c>
      <c r="M12" s="212">
        <f>'часть 1.4 ПМПК СО'!K28</f>
        <v>70</v>
      </c>
      <c r="N12" s="212">
        <v>26.3</v>
      </c>
      <c r="O12" s="212">
        <f t="shared" si="1"/>
        <v>1841</v>
      </c>
      <c r="P12" s="212">
        <f>'часть 1.4 ПМПК СО'!L28</f>
        <v>70</v>
      </c>
      <c r="Q12" s="212">
        <f t="shared" si="3"/>
        <v>26.3</v>
      </c>
      <c r="R12" s="212">
        <f t="shared" si="2"/>
        <v>1841</v>
      </c>
    </row>
    <row r="13" spans="1:18" ht="12" customHeight="1" x14ac:dyDescent="0.25">
      <c r="A13" s="209" t="s">
        <v>340</v>
      </c>
      <c r="B13" s="210" t="s">
        <v>1215</v>
      </c>
      <c r="C13" s="209" t="s">
        <v>129</v>
      </c>
      <c r="D13" s="209" t="s">
        <v>128</v>
      </c>
      <c r="E13" s="209" t="s">
        <v>1311</v>
      </c>
      <c r="F13" s="211" t="s">
        <v>1363</v>
      </c>
      <c r="G13" s="211" t="s">
        <v>1364</v>
      </c>
      <c r="H13" s="211" t="s">
        <v>1360</v>
      </c>
      <c r="I13" s="211" t="s">
        <v>1361</v>
      </c>
      <c r="J13" s="212">
        <f>'часть 1.5 ПМПК ДО'!K28</f>
        <v>63</v>
      </c>
      <c r="K13" s="212">
        <v>26.2</v>
      </c>
      <c r="L13" s="212">
        <f t="shared" si="0"/>
        <v>1650.6</v>
      </c>
      <c r="M13" s="212">
        <f>'часть 1.5 ПМПК ДО'!L28</f>
        <v>63</v>
      </c>
      <c r="N13" s="212">
        <v>26.3</v>
      </c>
      <c r="O13" s="212">
        <f t="shared" si="1"/>
        <v>1656.9</v>
      </c>
      <c r="P13" s="212">
        <f>'часть 1.5 ПМПК ДО'!M28</f>
        <v>63</v>
      </c>
      <c r="Q13" s="212">
        <f t="shared" si="3"/>
        <v>26.3</v>
      </c>
      <c r="R13" s="212">
        <f t="shared" si="2"/>
        <v>1656.9</v>
      </c>
    </row>
    <row r="14" spans="1:18" ht="12" customHeight="1" x14ac:dyDescent="0.25">
      <c r="A14" s="224" t="s">
        <v>1379</v>
      </c>
      <c r="B14" s="225" t="s">
        <v>1380</v>
      </c>
      <c r="C14" s="224" t="s">
        <v>129</v>
      </c>
      <c r="D14" s="224" t="s">
        <v>128</v>
      </c>
      <c r="E14" s="224" t="s">
        <v>1311</v>
      </c>
      <c r="F14" s="225" t="s">
        <v>1363</v>
      </c>
      <c r="G14" s="225" t="s">
        <v>1364</v>
      </c>
      <c r="H14" s="225" t="s">
        <v>1360</v>
      </c>
      <c r="I14" s="225" t="s">
        <v>1361</v>
      </c>
      <c r="J14" s="226">
        <f>'часть 1.6 КРЗ НОО '!M28</f>
        <v>34</v>
      </c>
      <c r="K14" s="226">
        <v>17</v>
      </c>
      <c r="L14" s="226">
        <f t="shared" si="0"/>
        <v>578</v>
      </c>
      <c r="M14" s="226">
        <f>'часть 1.6 КРЗ НОО '!N28</f>
        <v>34</v>
      </c>
      <c r="N14" s="226">
        <v>17.100000000000001</v>
      </c>
      <c r="O14" s="226">
        <f t="shared" si="1"/>
        <v>581.4</v>
      </c>
      <c r="P14" s="226">
        <f>'часть 1.6 КРЗ НОО '!O28</f>
        <v>34</v>
      </c>
      <c r="Q14" s="226">
        <f t="shared" si="3"/>
        <v>17.100000000000001</v>
      </c>
      <c r="R14" s="226">
        <f t="shared" si="2"/>
        <v>581.4</v>
      </c>
    </row>
    <row r="15" spans="1:18" ht="12" customHeight="1" x14ac:dyDescent="0.25">
      <c r="A15" s="224" t="s">
        <v>1379</v>
      </c>
      <c r="B15" s="225" t="s">
        <v>1384</v>
      </c>
      <c r="C15" s="224" t="s">
        <v>1385</v>
      </c>
      <c r="D15" s="224" t="s">
        <v>128</v>
      </c>
      <c r="E15" s="224" t="s">
        <v>1311</v>
      </c>
      <c r="F15" s="225" t="s">
        <v>1363</v>
      </c>
      <c r="G15" s="225" t="s">
        <v>1364</v>
      </c>
      <c r="H15" s="225" t="s">
        <v>1360</v>
      </c>
      <c r="I15" s="225" t="s">
        <v>1361</v>
      </c>
      <c r="J15" s="226">
        <f>'часть 1.7 КРЗ ОО'!M28</f>
        <v>2</v>
      </c>
      <c r="K15" s="226">
        <v>17</v>
      </c>
      <c r="L15" s="226">
        <f t="shared" si="0"/>
        <v>34</v>
      </c>
      <c r="M15" s="226">
        <f>'часть 1.7 КРЗ ОО'!N28</f>
        <v>2</v>
      </c>
      <c r="N15" s="226">
        <v>17.100000000000001</v>
      </c>
      <c r="O15" s="226">
        <f t="shared" si="1"/>
        <v>34.200000000000003</v>
      </c>
      <c r="P15" s="226">
        <f>'часть 1.7 КРЗ ОО'!O28</f>
        <v>2</v>
      </c>
      <c r="Q15" s="226">
        <f t="shared" si="3"/>
        <v>17.100000000000001</v>
      </c>
      <c r="R15" s="226">
        <f t="shared" si="2"/>
        <v>34.200000000000003</v>
      </c>
    </row>
    <row r="16" spans="1:18" ht="12" customHeight="1" x14ac:dyDescent="0.25">
      <c r="A16" s="224" t="s">
        <v>1379</v>
      </c>
      <c r="B16" s="227" t="s">
        <v>1389</v>
      </c>
      <c r="C16" s="224" t="s">
        <v>129</v>
      </c>
      <c r="D16" s="224" t="s">
        <v>128</v>
      </c>
      <c r="E16" s="224" t="s">
        <v>1311</v>
      </c>
      <c r="F16" s="225" t="s">
        <v>1363</v>
      </c>
      <c r="G16" s="225" t="s">
        <v>1364</v>
      </c>
      <c r="H16" s="225" t="s">
        <v>1360</v>
      </c>
      <c r="I16" s="225" t="s">
        <v>1361</v>
      </c>
      <c r="J16" s="226">
        <f>'часть 1.8 КРЗ ДО'!M28</f>
        <v>124</v>
      </c>
      <c r="K16" s="226">
        <v>17</v>
      </c>
      <c r="L16" s="226">
        <f t="shared" si="0"/>
        <v>2108</v>
      </c>
      <c r="M16" s="226">
        <f>'часть 1.8 КРЗ ДО'!N28</f>
        <v>124</v>
      </c>
      <c r="N16" s="226">
        <v>17.100000000000001</v>
      </c>
      <c r="O16" s="226">
        <f t="shared" si="1"/>
        <v>2120.4</v>
      </c>
      <c r="P16" s="226">
        <f>'часть 1.8 КРЗ ДО'!O28</f>
        <v>124</v>
      </c>
      <c r="Q16" s="226">
        <f t="shared" si="3"/>
        <v>17.100000000000001</v>
      </c>
      <c r="R16" s="226">
        <f t="shared" si="2"/>
        <v>2120.4</v>
      </c>
    </row>
    <row r="17" spans="1:18" ht="12" customHeight="1" x14ac:dyDescent="0.25">
      <c r="A17" s="234" t="s">
        <v>289</v>
      </c>
      <c r="B17" s="234"/>
      <c r="C17" s="234"/>
      <c r="D17" s="234"/>
      <c r="E17" s="234"/>
      <c r="F17" s="235"/>
      <c r="G17" s="236"/>
      <c r="H17" s="236"/>
      <c r="I17" s="236"/>
      <c r="J17" s="237"/>
      <c r="K17" s="237"/>
      <c r="L17" s="237"/>
      <c r="M17" s="237"/>
      <c r="N17" s="237"/>
      <c r="O17" s="237"/>
      <c r="P17" s="237"/>
      <c r="Q17" s="237"/>
      <c r="R17" s="237"/>
    </row>
    <row r="18" spans="1:18" ht="12" customHeight="1" x14ac:dyDescent="0.25">
      <c r="A18" s="420" t="s">
        <v>1324</v>
      </c>
      <c r="B18" s="238" t="s">
        <v>1318</v>
      </c>
      <c r="C18" s="239" t="s">
        <v>1321</v>
      </c>
      <c r="D18" s="239" t="s">
        <v>1322</v>
      </c>
      <c r="E18" s="239" t="s">
        <v>1323</v>
      </c>
      <c r="F18" s="236" t="s">
        <v>1363</v>
      </c>
      <c r="G18" s="236" t="s">
        <v>1365</v>
      </c>
      <c r="H18" s="236" t="s">
        <v>1360</v>
      </c>
      <c r="I18" s="236" t="s">
        <v>1361</v>
      </c>
      <c r="J18" s="237">
        <f>'часть 2.1. Олимп'!K27</f>
        <v>24</v>
      </c>
      <c r="K18" s="237">
        <v>539.20000000000005</v>
      </c>
      <c r="L18" s="237">
        <f t="shared" si="0"/>
        <v>12940.8</v>
      </c>
      <c r="M18" s="237">
        <f>'часть 2.1. Олимп'!L27</f>
        <v>24</v>
      </c>
      <c r="N18" s="237">
        <v>541.5</v>
      </c>
      <c r="O18" s="237">
        <f t="shared" si="1"/>
        <v>12996</v>
      </c>
      <c r="P18" s="237">
        <f>'часть 2.1. Олимп'!M27</f>
        <v>24</v>
      </c>
      <c r="Q18" s="237">
        <f>N18</f>
        <v>541.5</v>
      </c>
      <c r="R18" s="237">
        <f t="shared" si="2"/>
        <v>12996</v>
      </c>
    </row>
    <row r="19" spans="1:18" ht="12" customHeight="1" x14ac:dyDescent="0.25">
      <c r="A19" s="421"/>
      <c r="B19" s="238" t="s">
        <v>1318</v>
      </c>
      <c r="C19" s="239" t="s">
        <v>1325</v>
      </c>
      <c r="D19" s="239" t="s">
        <v>128</v>
      </c>
      <c r="E19" s="239" t="s">
        <v>1311</v>
      </c>
      <c r="F19" s="236"/>
      <c r="G19" s="236"/>
      <c r="H19" s="236"/>
      <c r="I19" s="236"/>
      <c r="J19" s="237">
        <f>'часть 2.1. Олимп'!K28</f>
        <v>1750</v>
      </c>
      <c r="K19" s="237"/>
      <c r="L19" s="237"/>
      <c r="M19" s="237">
        <f>'часть 2.1. Олимп'!L28</f>
        <v>1750</v>
      </c>
      <c r="N19" s="237"/>
      <c r="O19" s="237"/>
      <c r="P19" s="237">
        <f>'часть 2.1. Олимп'!M28</f>
        <v>1750</v>
      </c>
      <c r="Q19" s="237">
        <f t="shared" ref="Q19:Q23" si="4">N19</f>
        <v>0</v>
      </c>
      <c r="R19" s="237"/>
    </row>
    <row r="20" spans="1:18" ht="12" customHeight="1" x14ac:dyDescent="0.25">
      <c r="A20" s="420" t="s">
        <v>1320</v>
      </c>
      <c r="B20" s="238" t="s">
        <v>1318</v>
      </c>
      <c r="C20" s="239" t="s">
        <v>1321</v>
      </c>
      <c r="D20" s="239" t="s">
        <v>1322</v>
      </c>
      <c r="E20" s="239" t="s">
        <v>1323</v>
      </c>
      <c r="F20" s="236" t="s">
        <v>1363</v>
      </c>
      <c r="G20" s="236" t="s">
        <v>1365</v>
      </c>
      <c r="H20" s="236" t="s">
        <v>1360</v>
      </c>
      <c r="I20" s="236" t="s">
        <v>1361</v>
      </c>
      <c r="J20" s="237">
        <f>'часть 2.1. Олимп'!K29</f>
        <v>1</v>
      </c>
      <c r="K20" s="237">
        <v>539.20000000000005</v>
      </c>
      <c r="L20" s="237">
        <f t="shared" si="0"/>
        <v>539.20000000000005</v>
      </c>
      <c r="M20" s="237">
        <f>'часть 2.1. Олимп'!L29</f>
        <v>1</v>
      </c>
      <c r="N20" s="237">
        <v>541.5</v>
      </c>
      <c r="O20" s="237">
        <f t="shared" si="1"/>
        <v>541.5</v>
      </c>
      <c r="P20" s="237">
        <f>'часть 2.1. Олимп'!M29</f>
        <v>1</v>
      </c>
      <c r="Q20" s="237">
        <f t="shared" si="4"/>
        <v>541.5</v>
      </c>
      <c r="R20" s="237">
        <f t="shared" si="2"/>
        <v>541.5</v>
      </c>
    </row>
    <row r="21" spans="1:18" ht="12" customHeight="1" x14ac:dyDescent="0.25">
      <c r="A21" s="421"/>
      <c r="B21" s="238" t="s">
        <v>1318</v>
      </c>
      <c r="C21" s="239" t="s">
        <v>1325</v>
      </c>
      <c r="D21" s="239" t="s">
        <v>128</v>
      </c>
      <c r="E21" s="239" t="s">
        <v>1311</v>
      </c>
      <c r="F21" s="236"/>
      <c r="G21" s="236"/>
      <c r="H21" s="236"/>
      <c r="I21" s="236"/>
      <c r="J21" s="237">
        <f>'часть 2.1. Олимп'!K30</f>
        <v>40</v>
      </c>
      <c r="K21" s="237"/>
      <c r="L21" s="237"/>
      <c r="M21" s="237">
        <f>'часть 2.1. Олимп'!L30</f>
        <v>40</v>
      </c>
      <c r="N21" s="237"/>
      <c r="O21" s="237"/>
      <c r="P21" s="237">
        <f>'часть 2.1. Олимп'!M30</f>
        <v>40</v>
      </c>
      <c r="Q21" s="237">
        <f t="shared" si="4"/>
        <v>0</v>
      </c>
      <c r="R21" s="237"/>
    </row>
    <row r="22" spans="1:18" ht="12" customHeight="1" x14ac:dyDescent="0.25">
      <c r="A22" s="420" t="s">
        <v>1326</v>
      </c>
      <c r="B22" s="238" t="s">
        <v>1318</v>
      </c>
      <c r="C22" s="239" t="s">
        <v>1321</v>
      </c>
      <c r="D22" s="239" t="s">
        <v>1322</v>
      </c>
      <c r="E22" s="239" t="s">
        <v>1323</v>
      </c>
      <c r="F22" s="236" t="s">
        <v>1363</v>
      </c>
      <c r="G22" s="236" t="s">
        <v>1365</v>
      </c>
      <c r="H22" s="236" t="s">
        <v>1360</v>
      </c>
      <c r="I22" s="236" t="s">
        <v>1361</v>
      </c>
      <c r="J22" s="237">
        <f>'часть 2.1. Олимп'!K31</f>
        <v>6</v>
      </c>
      <c r="K22" s="237">
        <v>539.20000000000005</v>
      </c>
      <c r="L22" s="237">
        <f t="shared" si="0"/>
        <v>3235.2</v>
      </c>
      <c r="M22" s="237">
        <f>'часть 2.1. Олимп'!L31</f>
        <v>6</v>
      </c>
      <c r="N22" s="237">
        <v>541.5</v>
      </c>
      <c r="O22" s="237">
        <f t="shared" si="1"/>
        <v>3249</v>
      </c>
      <c r="P22" s="237">
        <f>'часть 2.1. Олимп'!M31</f>
        <v>6</v>
      </c>
      <c r="Q22" s="237">
        <f t="shared" si="4"/>
        <v>541.5</v>
      </c>
      <c r="R22" s="237">
        <f t="shared" si="2"/>
        <v>3249</v>
      </c>
    </row>
    <row r="23" spans="1:18" ht="12" customHeight="1" x14ac:dyDescent="0.25">
      <c r="A23" s="421"/>
      <c r="B23" s="238" t="s">
        <v>1318</v>
      </c>
      <c r="C23" s="239" t="s">
        <v>1325</v>
      </c>
      <c r="D23" s="239" t="s">
        <v>128</v>
      </c>
      <c r="E23" s="239" t="s">
        <v>1311</v>
      </c>
      <c r="F23" s="236"/>
      <c r="G23" s="236"/>
      <c r="H23" s="236"/>
      <c r="I23" s="236"/>
      <c r="J23" s="237">
        <f>'часть 2.1. Олимп'!K32</f>
        <v>400</v>
      </c>
      <c r="K23" s="237"/>
      <c r="L23" s="237"/>
      <c r="M23" s="237">
        <f>'часть 2.1. Олимп'!L32</f>
        <v>400</v>
      </c>
      <c r="N23" s="237"/>
      <c r="O23" s="237"/>
      <c r="P23" s="237">
        <f>'часть 2.1. Олимп'!M32</f>
        <v>400</v>
      </c>
      <c r="Q23" s="237">
        <f t="shared" si="4"/>
        <v>0</v>
      </c>
      <c r="R23" s="237"/>
    </row>
    <row r="24" spans="1:18" ht="20.25" customHeight="1" x14ac:dyDescent="0.25">
      <c r="A24" s="232" t="s">
        <v>318</v>
      </c>
      <c r="B24" s="217"/>
      <c r="C24" s="240"/>
      <c r="D24" s="240"/>
      <c r="E24" s="240"/>
      <c r="F24" s="241"/>
      <c r="G24" s="218"/>
      <c r="H24" s="218"/>
      <c r="I24" s="218"/>
      <c r="J24" s="233"/>
      <c r="K24" s="233"/>
      <c r="L24" s="233"/>
      <c r="M24" s="233"/>
      <c r="N24" s="233"/>
      <c r="O24" s="233"/>
      <c r="P24" s="233"/>
      <c r="Q24" s="233"/>
      <c r="R24" s="233"/>
    </row>
    <row r="25" spans="1:18" ht="19.5" customHeight="1" x14ac:dyDescent="0.25">
      <c r="A25" s="242" t="s">
        <v>1327</v>
      </c>
      <c r="B25" s="217" t="s">
        <v>1334</v>
      </c>
      <c r="C25" s="240" t="s">
        <v>1321</v>
      </c>
      <c r="D25" s="240" t="s">
        <v>1337</v>
      </c>
      <c r="E25" s="240">
        <v>796</v>
      </c>
      <c r="F25" s="243" t="s">
        <v>1363</v>
      </c>
      <c r="G25" s="218" t="s">
        <v>1364</v>
      </c>
      <c r="H25" s="218" t="s">
        <v>1360</v>
      </c>
      <c r="I25" s="218" t="s">
        <v>1361</v>
      </c>
      <c r="J25" s="233">
        <f>'часть 2.2. ОЗМ'!K27</f>
        <v>1</v>
      </c>
      <c r="K25" s="219">
        <v>34664.6</v>
      </c>
      <c r="L25" s="219">
        <f t="shared" si="0"/>
        <v>34664.6</v>
      </c>
      <c r="M25" s="233">
        <f>'часть 2.2. ОЗМ'!L27</f>
        <v>1</v>
      </c>
      <c r="N25" s="233">
        <v>34831.1</v>
      </c>
      <c r="O25" s="233">
        <f t="shared" si="1"/>
        <v>34831.1</v>
      </c>
      <c r="P25" s="233">
        <f>'часть 2.2. ОЗМ'!M27</f>
        <v>1</v>
      </c>
      <c r="Q25" s="233">
        <f>N25</f>
        <v>34831.1</v>
      </c>
      <c r="R25" s="233">
        <f t="shared" si="2"/>
        <v>34831.1</v>
      </c>
    </row>
    <row r="26" spans="1:18" ht="19.5" customHeight="1" x14ac:dyDescent="0.25">
      <c r="A26" s="242" t="s">
        <v>1328</v>
      </c>
      <c r="B26" s="217" t="s">
        <v>1334</v>
      </c>
      <c r="C26" s="240" t="s">
        <v>1321</v>
      </c>
      <c r="D26" s="240" t="s">
        <v>1337</v>
      </c>
      <c r="E26" s="240">
        <v>796</v>
      </c>
      <c r="F26" s="243" t="s">
        <v>1363</v>
      </c>
      <c r="G26" s="218" t="s">
        <v>1269</v>
      </c>
      <c r="H26" s="218" t="s">
        <v>1360</v>
      </c>
      <c r="I26" s="218" t="s">
        <v>1361</v>
      </c>
      <c r="J26" s="233">
        <f>'часть 2.2. ОЗМ'!K28</f>
        <v>1</v>
      </c>
      <c r="K26" s="219">
        <v>14557.7</v>
      </c>
      <c r="L26" s="219">
        <f t="shared" si="0"/>
        <v>14557.7</v>
      </c>
      <c r="M26" s="233">
        <f>'часть 2.2. ОЗМ'!L28</f>
        <v>1</v>
      </c>
      <c r="N26" s="233">
        <v>14623.7</v>
      </c>
      <c r="O26" s="233">
        <f t="shared" si="1"/>
        <v>14623.7</v>
      </c>
      <c r="P26" s="233">
        <f>'часть 2.2. ОЗМ'!M28</f>
        <v>1</v>
      </c>
      <c r="Q26" s="233">
        <f t="shared" ref="Q26:Q29" si="5">N26</f>
        <v>14623.7</v>
      </c>
      <c r="R26" s="233">
        <f t="shared" si="2"/>
        <v>14623.7</v>
      </c>
    </row>
    <row r="27" spans="1:18" ht="19.5" customHeight="1" x14ac:dyDescent="0.25">
      <c r="A27" s="242" t="s">
        <v>1329</v>
      </c>
      <c r="B27" s="217" t="s">
        <v>1334</v>
      </c>
      <c r="C27" s="240" t="s">
        <v>1321</v>
      </c>
      <c r="D27" s="240" t="s">
        <v>1337</v>
      </c>
      <c r="E27" s="240">
        <v>796</v>
      </c>
      <c r="F27" s="243" t="s">
        <v>1363</v>
      </c>
      <c r="G27" s="218" t="s">
        <v>1365</v>
      </c>
      <c r="H27" s="218" t="s">
        <v>1360</v>
      </c>
      <c r="I27" s="218" t="s">
        <v>1361</v>
      </c>
      <c r="J27" s="233">
        <f>'часть 2.2. ОЗМ'!K29</f>
        <v>1</v>
      </c>
      <c r="K27" s="219">
        <v>7043.7</v>
      </c>
      <c r="L27" s="219">
        <f t="shared" si="0"/>
        <v>7043.7</v>
      </c>
      <c r="M27" s="233">
        <f>'часть 2.2. ОЗМ'!L29</f>
        <v>1</v>
      </c>
      <c r="N27" s="233">
        <v>7063.6</v>
      </c>
      <c r="O27" s="233">
        <f t="shared" si="1"/>
        <v>7063.6</v>
      </c>
      <c r="P27" s="233">
        <f>'часть 2.2. ОЗМ'!M29</f>
        <v>1</v>
      </c>
      <c r="Q27" s="233">
        <f t="shared" si="5"/>
        <v>7063.6</v>
      </c>
      <c r="R27" s="233">
        <f t="shared" si="2"/>
        <v>7063.6</v>
      </c>
    </row>
    <row r="28" spans="1:18" ht="19.5" customHeight="1" x14ac:dyDescent="0.25">
      <c r="A28" s="242" t="s">
        <v>1330</v>
      </c>
      <c r="B28" s="217" t="s">
        <v>1334</v>
      </c>
      <c r="C28" s="240" t="s">
        <v>1321</v>
      </c>
      <c r="D28" s="240" t="s">
        <v>1337</v>
      </c>
      <c r="E28" s="240">
        <v>796</v>
      </c>
      <c r="F28" s="243" t="s">
        <v>1363</v>
      </c>
      <c r="G28" s="218" t="s">
        <v>1364</v>
      </c>
      <c r="H28" s="218" t="s">
        <v>1360</v>
      </c>
      <c r="I28" s="218" t="s">
        <v>1361</v>
      </c>
      <c r="J28" s="233">
        <f>'часть 2.2. ОЗМ'!K30</f>
        <v>1</v>
      </c>
      <c r="K28" s="219">
        <v>11514.2</v>
      </c>
      <c r="L28" s="219">
        <f t="shared" si="0"/>
        <v>11514.2</v>
      </c>
      <c r="M28" s="233">
        <f>'часть 2.2. ОЗМ'!L30</f>
        <v>1</v>
      </c>
      <c r="N28" s="233">
        <v>11612.8</v>
      </c>
      <c r="O28" s="233">
        <f t="shared" si="1"/>
        <v>11612.8</v>
      </c>
      <c r="P28" s="233">
        <f>'часть 2.2. ОЗМ'!M30</f>
        <v>1</v>
      </c>
      <c r="Q28" s="233">
        <f t="shared" si="5"/>
        <v>11612.8</v>
      </c>
      <c r="R28" s="233">
        <f t="shared" si="2"/>
        <v>11612.8</v>
      </c>
    </row>
    <row r="29" spans="1:18" ht="19.5" customHeight="1" x14ac:dyDescent="0.25">
      <c r="A29" s="242" t="s">
        <v>1332</v>
      </c>
      <c r="B29" s="217" t="s">
        <v>1334</v>
      </c>
      <c r="C29" s="240" t="s">
        <v>1321</v>
      </c>
      <c r="D29" s="240" t="s">
        <v>1337</v>
      </c>
      <c r="E29" s="240">
        <v>796</v>
      </c>
      <c r="F29" s="243" t="s">
        <v>1363</v>
      </c>
      <c r="G29" s="218" t="s">
        <v>1269</v>
      </c>
      <c r="H29" s="218" t="s">
        <v>1360</v>
      </c>
      <c r="I29" s="218" t="s">
        <v>1361</v>
      </c>
      <c r="J29" s="233">
        <f>'часть 2.2. ОЗМ'!K31</f>
        <v>1</v>
      </c>
      <c r="K29" s="219">
        <v>7784.8</v>
      </c>
      <c r="L29" s="219">
        <f t="shared" si="0"/>
        <v>7784.8</v>
      </c>
      <c r="M29" s="233">
        <f>'часть 2.2. ОЗМ'!L31</f>
        <v>1</v>
      </c>
      <c r="N29" s="233">
        <v>7823.4</v>
      </c>
      <c r="O29" s="233">
        <f t="shared" si="1"/>
        <v>7823.4</v>
      </c>
      <c r="P29" s="233">
        <f>'часть 2.2. ОЗМ'!M31</f>
        <v>1</v>
      </c>
      <c r="Q29" s="233">
        <f t="shared" si="5"/>
        <v>7823.4</v>
      </c>
      <c r="R29" s="233">
        <f t="shared" si="2"/>
        <v>7823.4</v>
      </c>
    </row>
    <row r="30" spans="1:18" ht="19.5" customHeight="1" x14ac:dyDescent="0.25">
      <c r="A30" s="242" t="s">
        <v>1331</v>
      </c>
      <c r="B30" s="217" t="s">
        <v>1334</v>
      </c>
      <c r="C30" s="240" t="s">
        <v>1321</v>
      </c>
      <c r="D30" s="240" t="s">
        <v>1337</v>
      </c>
      <c r="E30" s="240">
        <v>796</v>
      </c>
      <c r="F30" s="243" t="s">
        <v>1363</v>
      </c>
      <c r="G30" s="218" t="s">
        <v>1364</v>
      </c>
      <c r="H30" s="218" t="s">
        <v>1360</v>
      </c>
      <c r="I30" s="218" t="s">
        <v>1361</v>
      </c>
      <c r="J30" s="233">
        <f>'часть 2.2. ОЗМ'!K32</f>
        <v>1</v>
      </c>
      <c r="K30" s="219">
        <v>11742.6</v>
      </c>
      <c r="L30" s="219">
        <f t="shared" si="0"/>
        <v>11742.6</v>
      </c>
      <c r="M30" s="233">
        <f>'часть 2.2. ОЗМ'!L32</f>
        <v>1</v>
      </c>
      <c r="N30" s="233">
        <v>11750.4</v>
      </c>
      <c r="O30" s="233">
        <f t="shared" si="1"/>
        <v>11750.4</v>
      </c>
      <c r="P30" s="233">
        <f>'часть 2.2. ОЗМ'!M32</f>
        <v>1</v>
      </c>
      <c r="Q30" s="233">
        <f>N30</f>
        <v>11750.4</v>
      </c>
      <c r="R30" s="233">
        <f t="shared" si="2"/>
        <v>11750.4</v>
      </c>
    </row>
    <row r="31" spans="1:18" ht="16.5" customHeight="1" x14ac:dyDescent="0.25">
      <c r="A31" s="242" t="str">
        <f>'часть 2.2. ОЗМ'!J33</f>
        <v>Проведение Форума инновационных образовательных практик «Край
родной – Моя Югра»</v>
      </c>
      <c r="B31" s="217" t="s">
        <v>1334</v>
      </c>
      <c r="C31" s="240" t="s">
        <v>1321</v>
      </c>
      <c r="D31" s="240" t="s">
        <v>1337</v>
      </c>
      <c r="E31" s="240">
        <v>796</v>
      </c>
      <c r="F31" s="243" t="s">
        <v>1363</v>
      </c>
      <c r="G31" s="218" t="s">
        <v>1364</v>
      </c>
      <c r="H31" s="218" t="s">
        <v>1360</v>
      </c>
      <c r="I31" s="218" t="s">
        <v>1361</v>
      </c>
      <c r="J31" s="233">
        <f>'часть 2.2. ОЗМ'!K33</f>
        <v>1</v>
      </c>
      <c r="K31" s="219">
        <v>2691.1</v>
      </c>
      <c r="L31" s="219">
        <f t="shared" ref="L31" si="6">ROUND(J31*K31,1)</f>
        <v>2691.1</v>
      </c>
      <c r="M31" s="233">
        <f>'часть 2.2. ОЗМ'!L33</f>
        <v>0</v>
      </c>
      <c r="N31" s="233">
        <v>0</v>
      </c>
      <c r="O31" s="233">
        <f t="shared" ref="O31" si="7">ROUND(M31*N31,1)</f>
        <v>0</v>
      </c>
      <c r="P31" s="233">
        <f>'часть 2.2. ОЗМ'!M33</f>
        <v>0</v>
      </c>
      <c r="Q31" s="233">
        <f>N31</f>
        <v>0</v>
      </c>
      <c r="R31" s="233">
        <f t="shared" ref="R31" si="8">ROUND(P31*Q31,1)</f>
        <v>0</v>
      </c>
    </row>
    <row r="32" spans="1:18" ht="12" customHeight="1" x14ac:dyDescent="0.25">
      <c r="A32" s="244" t="s">
        <v>311</v>
      </c>
      <c r="B32" s="244"/>
      <c r="C32" s="244"/>
      <c r="D32" s="244"/>
      <c r="E32" s="244"/>
      <c r="F32" s="245"/>
      <c r="G32" s="246"/>
      <c r="H32" s="246"/>
      <c r="I32" s="246"/>
      <c r="J32" s="247"/>
      <c r="K32" s="247"/>
      <c r="L32" s="247"/>
      <c r="M32" s="247"/>
      <c r="N32" s="247"/>
      <c r="O32" s="247"/>
      <c r="P32" s="247"/>
      <c r="Q32" s="247"/>
      <c r="R32" s="247"/>
    </row>
    <row r="33" spans="1:18" ht="12" customHeight="1" x14ac:dyDescent="0.25">
      <c r="A33" s="248" t="s">
        <v>1342</v>
      </c>
      <c r="B33" s="249" t="s">
        <v>1340</v>
      </c>
      <c r="C33" s="250" t="s">
        <v>1321</v>
      </c>
      <c r="D33" s="250" t="s">
        <v>1337</v>
      </c>
      <c r="E33" s="250" t="s">
        <v>1341</v>
      </c>
      <c r="F33" s="251" t="s">
        <v>1363</v>
      </c>
      <c r="G33" s="246" t="s">
        <v>1366</v>
      </c>
      <c r="H33" s="246" t="s">
        <v>1360</v>
      </c>
      <c r="I33" s="246" t="s">
        <v>1361</v>
      </c>
      <c r="J33" s="247">
        <f>'часть 2.3. ОК'!K27</f>
        <v>1</v>
      </c>
      <c r="K33" s="252">
        <v>142134.20000000001</v>
      </c>
      <c r="L33" s="252">
        <f t="shared" si="0"/>
        <v>142134.20000000001</v>
      </c>
      <c r="M33" s="247">
        <f>'часть 2.3. ОК'!L27</f>
        <v>1</v>
      </c>
      <c r="N33" s="247">
        <v>142388.70000000001</v>
      </c>
      <c r="O33" s="247">
        <f t="shared" si="1"/>
        <v>142388.70000000001</v>
      </c>
      <c r="P33" s="247">
        <f>'часть 2.3. ОК'!M27</f>
        <v>1</v>
      </c>
      <c r="Q33" s="247">
        <f>N33</f>
        <v>142388.70000000001</v>
      </c>
      <c r="R33" s="247">
        <f t="shared" si="2"/>
        <v>142388.70000000001</v>
      </c>
    </row>
    <row r="34" spans="1:18" ht="12" customHeight="1" x14ac:dyDescent="0.25">
      <c r="A34" s="248" t="s">
        <v>1344</v>
      </c>
      <c r="B34" s="249" t="s">
        <v>1340</v>
      </c>
      <c r="C34" s="250" t="s">
        <v>1343</v>
      </c>
      <c r="D34" s="250" t="s">
        <v>1322</v>
      </c>
      <c r="E34" s="250" t="s">
        <v>1323</v>
      </c>
      <c r="F34" s="251" t="s">
        <v>1363</v>
      </c>
      <c r="G34" s="246" t="s">
        <v>1366</v>
      </c>
      <c r="H34" s="246" t="s">
        <v>1360</v>
      </c>
      <c r="I34" s="246" t="s">
        <v>1361</v>
      </c>
      <c r="J34" s="247">
        <f>'часть 2.3. ОК'!K28</f>
        <v>5000</v>
      </c>
      <c r="K34" s="252">
        <v>2.4149999999999996</v>
      </c>
      <c r="L34" s="252">
        <f t="shared" si="0"/>
        <v>12075</v>
      </c>
      <c r="M34" s="247">
        <f>'часть 2.3. ОК'!L28</f>
        <v>5000</v>
      </c>
      <c r="N34" s="247">
        <v>2.4359999999999995</v>
      </c>
      <c r="O34" s="247">
        <f t="shared" si="1"/>
        <v>12180</v>
      </c>
      <c r="P34" s="247">
        <f>'часть 2.3. ОК'!M28</f>
        <v>5000</v>
      </c>
      <c r="Q34" s="247">
        <f>N34</f>
        <v>2.4359999999999995</v>
      </c>
      <c r="R34" s="247">
        <f t="shared" si="2"/>
        <v>12180</v>
      </c>
    </row>
    <row r="35" spans="1:18" ht="12" customHeight="1" x14ac:dyDescent="0.25">
      <c r="A35" s="228" t="s">
        <v>275</v>
      </c>
      <c r="B35" s="253"/>
      <c r="C35" s="253"/>
      <c r="D35" s="253"/>
      <c r="E35" s="253"/>
      <c r="F35" s="254"/>
      <c r="G35" s="229"/>
      <c r="H35" s="229"/>
      <c r="I35" s="229"/>
      <c r="J35" s="230"/>
      <c r="K35" s="230"/>
      <c r="L35" s="230"/>
      <c r="M35" s="230"/>
      <c r="N35" s="230"/>
      <c r="O35" s="230">
        <f t="shared" si="1"/>
        <v>0</v>
      </c>
      <c r="P35" s="230"/>
      <c r="Q35" s="230"/>
      <c r="R35" s="230">
        <f t="shared" si="2"/>
        <v>0</v>
      </c>
    </row>
    <row r="36" spans="1:18" ht="12" customHeight="1" x14ac:dyDescent="0.25">
      <c r="A36" s="228" t="s">
        <v>1346</v>
      </c>
      <c r="B36" s="255" t="s">
        <v>1386</v>
      </c>
      <c r="C36" s="256" t="s">
        <v>1321</v>
      </c>
      <c r="D36" s="256" t="s">
        <v>1322</v>
      </c>
      <c r="E36" s="257" t="s">
        <v>1323</v>
      </c>
      <c r="F36" s="258" t="s">
        <v>1363</v>
      </c>
      <c r="G36" s="229" t="s">
        <v>1269</v>
      </c>
      <c r="H36" s="229" t="s">
        <v>1360</v>
      </c>
      <c r="I36" s="229" t="s">
        <v>1361</v>
      </c>
      <c r="J36" s="230">
        <f>'часть 2.4. ИТО'!K27</f>
        <v>1</v>
      </c>
      <c r="K36" s="259">
        <v>9480.0999999999985</v>
      </c>
      <c r="L36" s="259">
        <f t="shared" si="0"/>
        <v>9480.1</v>
      </c>
      <c r="M36" s="230">
        <f>'часть 2.4. ИТО'!L27</f>
        <v>1</v>
      </c>
      <c r="N36" s="230">
        <v>9528.5</v>
      </c>
      <c r="O36" s="230">
        <f t="shared" si="1"/>
        <v>9528.5</v>
      </c>
      <c r="P36" s="230">
        <f>'часть 2.4. ИТО'!M27</f>
        <v>1</v>
      </c>
      <c r="Q36" s="230">
        <f>N36</f>
        <v>9528.5</v>
      </c>
      <c r="R36" s="230">
        <f t="shared" si="2"/>
        <v>9528.5</v>
      </c>
    </row>
    <row r="37" spans="1:18" ht="12" customHeight="1" x14ac:dyDescent="0.25">
      <c r="A37" s="228" t="s">
        <v>1347</v>
      </c>
      <c r="B37" s="253"/>
      <c r="C37" s="253"/>
      <c r="D37" s="253"/>
      <c r="E37" s="253"/>
      <c r="F37" s="254"/>
      <c r="G37" s="229"/>
      <c r="H37" s="229"/>
      <c r="I37" s="229"/>
      <c r="J37" s="230"/>
      <c r="K37" s="230"/>
      <c r="L37" s="230">
        <f t="shared" si="0"/>
        <v>0</v>
      </c>
      <c r="M37" s="230"/>
      <c r="N37" s="230"/>
      <c r="O37" s="230">
        <f t="shared" si="1"/>
        <v>0</v>
      </c>
      <c r="P37" s="230"/>
      <c r="Q37" s="230"/>
      <c r="R37" s="230">
        <f t="shared" si="2"/>
        <v>0</v>
      </c>
    </row>
    <row r="38" spans="1:18" ht="20.25" customHeight="1" x14ac:dyDescent="0.25">
      <c r="A38" s="228" t="s">
        <v>1376</v>
      </c>
      <c r="B38" s="231" t="s">
        <v>1349</v>
      </c>
      <c r="C38" s="256" t="s">
        <v>1321</v>
      </c>
      <c r="D38" s="256" t="s">
        <v>1322</v>
      </c>
      <c r="E38" s="257" t="s">
        <v>1323</v>
      </c>
      <c r="F38" s="229" t="s">
        <v>310</v>
      </c>
      <c r="G38" s="229" t="s">
        <v>1362</v>
      </c>
      <c r="H38" s="229" t="s">
        <v>1360</v>
      </c>
      <c r="I38" s="229" t="s">
        <v>1361</v>
      </c>
      <c r="J38" s="260">
        <f>'часть 2.5. НМО'!K27</f>
        <v>1</v>
      </c>
      <c r="K38" s="260">
        <v>35.299999999999997</v>
      </c>
      <c r="L38" s="260">
        <f t="shared" si="0"/>
        <v>35.299999999999997</v>
      </c>
      <c r="M38" s="260">
        <f>'часть 2.5. НМО'!L27</f>
        <v>1</v>
      </c>
      <c r="N38" s="260">
        <v>35.299999999999997</v>
      </c>
      <c r="O38" s="260">
        <f t="shared" si="1"/>
        <v>35.299999999999997</v>
      </c>
      <c r="P38" s="260">
        <f>'часть 2.5. НМО'!M27</f>
        <v>1</v>
      </c>
      <c r="Q38" s="230">
        <f>N38</f>
        <v>35.299999999999997</v>
      </c>
      <c r="R38" s="260">
        <f t="shared" si="2"/>
        <v>35.299999999999997</v>
      </c>
    </row>
    <row r="39" spans="1:18" ht="10.5" customHeight="1" x14ac:dyDescent="0.25">
      <c r="A39" s="215" t="s">
        <v>1359</v>
      </c>
      <c r="B39" s="215"/>
      <c r="C39" s="215"/>
      <c r="D39" s="215"/>
      <c r="E39" s="215"/>
      <c r="F39" s="215"/>
      <c r="G39" s="215"/>
      <c r="H39" s="215"/>
      <c r="I39" s="215"/>
      <c r="J39" s="216"/>
      <c r="K39" s="216"/>
      <c r="L39" s="216">
        <f>SUM(L6:L38)</f>
        <v>358571.7</v>
      </c>
      <c r="M39" s="216"/>
      <c r="N39" s="216"/>
      <c r="O39" s="216">
        <f>SUM(O6:O38)</f>
        <v>357368.89999999997</v>
      </c>
      <c r="P39" s="216"/>
      <c r="Q39" s="216"/>
      <c r="R39" s="216">
        <f>SUM(R6:R38)</f>
        <v>357368.89999999997</v>
      </c>
    </row>
    <row r="40" spans="1:18" x14ac:dyDescent="0.25">
      <c r="K40" s="190"/>
      <c r="L40" s="190">
        <v>355880.60000000003</v>
      </c>
      <c r="M40" s="190">
        <f>L39-L40</f>
        <v>2691.0999999999767</v>
      </c>
      <c r="N40" s="190"/>
      <c r="O40" s="190"/>
      <c r="P40" s="190"/>
      <c r="Q40" s="190"/>
      <c r="R40" s="190"/>
    </row>
    <row r="41" spans="1:18" ht="11.25" customHeight="1" x14ac:dyDescent="0.25">
      <c r="K41" s="191"/>
      <c r="L41" s="191"/>
      <c r="O41" s="191"/>
      <c r="R41" s="191"/>
    </row>
    <row r="42" spans="1:18" ht="11.25" customHeight="1" x14ac:dyDescent="0.25">
      <c r="F42" s="200" t="s">
        <v>310</v>
      </c>
      <c r="G42" s="200" t="s">
        <v>1269</v>
      </c>
      <c r="H42" s="200" t="s">
        <v>1360</v>
      </c>
      <c r="I42" s="200" t="s">
        <v>1361</v>
      </c>
      <c r="J42" s="200"/>
      <c r="K42" s="200"/>
      <c r="L42" s="198">
        <f>L6+L7+L8</f>
        <v>68220</v>
      </c>
      <c r="M42" s="200"/>
      <c r="N42" s="200"/>
      <c r="O42" s="263">
        <f>O6+O7+O8</f>
        <v>68749.2</v>
      </c>
      <c r="P42" s="200"/>
      <c r="Q42" s="200"/>
      <c r="R42" s="263">
        <f>R6+R7+R8</f>
        <v>68749.2</v>
      </c>
    </row>
    <row r="43" spans="1:18" ht="11.25" customHeight="1" x14ac:dyDescent="0.25">
      <c r="F43" s="200" t="s">
        <v>310</v>
      </c>
      <c r="G43" s="200" t="s">
        <v>1362</v>
      </c>
      <c r="H43" s="200" t="s">
        <v>1360</v>
      </c>
      <c r="I43" s="200" t="s">
        <v>1361</v>
      </c>
      <c r="J43" s="200"/>
      <c r="K43" s="200"/>
      <c r="L43" s="198">
        <f>L9+L38</f>
        <v>198.5</v>
      </c>
      <c r="M43" s="200"/>
      <c r="N43" s="200"/>
      <c r="O43" s="200">
        <f>O9+O38</f>
        <v>200</v>
      </c>
      <c r="P43" s="200"/>
      <c r="Q43" s="200"/>
      <c r="R43" s="200">
        <f>R9+R38</f>
        <v>200</v>
      </c>
    </row>
    <row r="44" spans="1:18" ht="11.25" customHeight="1" x14ac:dyDescent="0.25">
      <c r="F44" s="200" t="s">
        <v>1363</v>
      </c>
      <c r="G44" s="200" t="s">
        <v>1269</v>
      </c>
      <c r="H44" s="200" t="s">
        <v>1360</v>
      </c>
      <c r="I44" s="200" t="s">
        <v>1361</v>
      </c>
      <c r="J44" s="200"/>
      <c r="K44" s="200"/>
      <c r="L44" s="198">
        <f>L26+L29+L36</f>
        <v>31822.6</v>
      </c>
      <c r="M44" s="200"/>
      <c r="N44" s="200"/>
      <c r="O44" s="200">
        <f>O26+O29+O36</f>
        <v>31975.599999999999</v>
      </c>
      <c r="P44" s="200"/>
      <c r="Q44" s="200"/>
      <c r="R44" s="200">
        <f>R26+R29+R36</f>
        <v>31975.599999999999</v>
      </c>
    </row>
    <row r="45" spans="1:18" ht="11.25" customHeight="1" x14ac:dyDescent="0.25">
      <c r="F45" s="200" t="s">
        <v>1363</v>
      </c>
      <c r="G45" s="200" t="s">
        <v>1364</v>
      </c>
      <c r="H45" s="200" t="s">
        <v>1360</v>
      </c>
      <c r="I45" s="200" t="s">
        <v>1361</v>
      </c>
      <c r="J45" s="200"/>
      <c r="K45" s="200"/>
      <c r="L45" s="198">
        <f>L10+L11+L12+L13+L25+L28+L30+L14+L15+L16+L31</f>
        <v>80362.500000000015</v>
      </c>
      <c r="M45" s="200"/>
      <c r="N45" s="200"/>
      <c r="O45" s="263">
        <f>O10+O11+O12+O13+O25+O28+O30+O14+O15+O16</f>
        <v>78025.299999999974</v>
      </c>
      <c r="P45" s="200"/>
      <c r="Q45" s="200"/>
      <c r="R45" s="263">
        <f>R10+R11+R12+R13+R25+R28+R30+R14+R15+R16</f>
        <v>78025.299999999974</v>
      </c>
    </row>
    <row r="46" spans="1:18" ht="11.25" customHeight="1" x14ac:dyDescent="0.25">
      <c r="F46" s="200" t="s">
        <v>1363</v>
      </c>
      <c r="G46" s="200" t="s">
        <v>1365</v>
      </c>
      <c r="H46" s="200" t="s">
        <v>1360</v>
      </c>
      <c r="I46" s="200" t="s">
        <v>1361</v>
      </c>
      <c r="J46" s="200"/>
      <c r="K46" s="200"/>
      <c r="L46" s="198">
        <f>L18+L20+L22+L27</f>
        <v>23758.9</v>
      </c>
      <c r="M46" s="200"/>
      <c r="N46" s="200"/>
      <c r="O46" s="200">
        <f>O18+O20+O22+O27</f>
        <v>23850.1</v>
      </c>
      <c r="P46" s="200"/>
      <c r="Q46" s="200"/>
      <c r="R46" s="200">
        <f>R18+R20+R22+R27</f>
        <v>23850.1</v>
      </c>
    </row>
    <row r="47" spans="1:18" ht="11.25" customHeight="1" x14ac:dyDescent="0.25">
      <c r="F47" s="200" t="s">
        <v>1363</v>
      </c>
      <c r="G47" s="200" t="s">
        <v>1366</v>
      </c>
      <c r="H47" s="200" t="s">
        <v>1360</v>
      </c>
      <c r="I47" s="200" t="s">
        <v>1361</v>
      </c>
      <c r="J47" s="200"/>
      <c r="K47" s="200"/>
      <c r="L47" s="198">
        <f>L33+L34</f>
        <v>154209.20000000001</v>
      </c>
      <c r="M47" s="200"/>
      <c r="N47" s="200"/>
      <c r="O47" s="200">
        <f>O33+O34</f>
        <v>154568.70000000001</v>
      </c>
      <c r="P47" s="200"/>
      <c r="Q47" s="200"/>
      <c r="R47" s="200">
        <f>R33+R34</f>
        <v>154568.70000000001</v>
      </c>
    </row>
    <row r="48" spans="1:18" ht="11.25" customHeight="1" x14ac:dyDescent="0.25">
      <c r="F48" s="200"/>
      <c r="G48" s="200"/>
      <c r="H48" s="200"/>
      <c r="I48" s="200"/>
      <c r="J48" s="200"/>
      <c r="K48" s="200"/>
      <c r="L48" s="198">
        <f>SUM(L42:L47)</f>
        <v>358571.70000000007</v>
      </c>
      <c r="M48" s="200"/>
      <c r="N48" s="200"/>
      <c r="O48" s="200">
        <f>SUM(O42:O47)</f>
        <v>357368.9</v>
      </c>
      <c r="P48" s="200"/>
      <c r="Q48" s="200"/>
      <c r="R48" s="200">
        <f>SUM(R42:R47)</f>
        <v>357368.9</v>
      </c>
    </row>
    <row r="49" spans="6:18" x14ac:dyDescent="0.25">
      <c r="L49" s="190"/>
      <c r="O49" s="192">
        <v>317504700</v>
      </c>
      <c r="R49" s="192">
        <v>317504700</v>
      </c>
    </row>
    <row r="51" spans="6:18" x14ac:dyDescent="0.25">
      <c r="F51" s="201" t="s">
        <v>310</v>
      </c>
      <c r="G51" s="201" t="s">
        <v>1269</v>
      </c>
      <c r="H51" s="201"/>
      <c r="I51" s="201"/>
      <c r="J51" s="202">
        <v>68220000</v>
      </c>
      <c r="K51" s="203" t="b">
        <f>J51/1000=L42</f>
        <v>1</v>
      </c>
      <c r="L51" s="202">
        <v>68749200</v>
      </c>
      <c r="M51" s="203" t="b">
        <f>L51/1000=O42</f>
        <v>1</v>
      </c>
      <c r="N51" s="202">
        <v>68749200</v>
      </c>
      <c r="O51" s="203" t="b">
        <f>N51/1000=R42</f>
        <v>1</v>
      </c>
    </row>
    <row r="52" spans="6:18" x14ac:dyDescent="0.25">
      <c r="F52" s="201" t="s">
        <v>310</v>
      </c>
      <c r="G52" s="201" t="s">
        <v>1362</v>
      </c>
      <c r="H52" s="201"/>
      <c r="I52" s="201"/>
      <c r="J52" s="202">
        <v>198500</v>
      </c>
      <c r="K52" s="203" t="b">
        <f t="shared" ref="K52:K57" si="9">J52/1000=L43</f>
        <v>1</v>
      </c>
      <c r="L52" s="202">
        <v>200000</v>
      </c>
      <c r="M52" s="203" t="b">
        <f t="shared" ref="M52:M57" si="10">L52/1000=O43</f>
        <v>1</v>
      </c>
      <c r="N52" s="202">
        <v>200000</v>
      </c>
      <c r="O52" s="203" t="b">
        <f t="shared" ref="O52:O57" si="11">N52/1000=R43</f>
        <v>1</v>
      </c>
    </row>
    <row r="53" spans="6:18" x14ac:dyDescent="0.25">
      <c r="F53" s="201" t="s">
        <v>1363</v>
      </c>
      <c r="G53" s="201" t="s">
        <v>1269</v>
      </c>
      <c r="H53" s="201"/>
      <c r="I53" s="201"/>
      <c r="J53" s="202">
        <v>31822600</v>
      </c>
      <c r="K53" s="203" t="b">
        <f t="shared" si="9"/>
        <v>1</v>
      </c>
      <c r="L53" s="202">
        <v>31975600</v>
      </c>
      <c r="M53" s="203" t="b">
        <f t="shared" si="10"/>
        <v>1</v>
      </c>
      <c r="N53" s="202">
        <v>31975600</v>
      </c>
      <c r="O53" s="203" t="b">
        <f t="shared" si="11"/>
        <v>1</v>
      </c>
    </row>
    <row r="54" spans="6:18" x14ac:dyDescent="0.25">
      <c r="F54" s="201" t="s">
        <v>1363</v>
      </c>
      <c r="G54" s="201" t="s">
        <v>1364</v>
      </c>
      <c r="H54" s="201"/>
      <c r="I54" s="201"/>
      <c r="J54" s="202">
        <v>80362500</v>
      </c>
      <c r="K54" s="203" t="b">
        <f>J54/1000=L45</f>
        <v>1</v>
      </c>
      <c r="L54" s="202">
        <v>78025300</v>
      </c>
      <c r="M54" s="203" t="b">
        <f t="shared" si="10"/>
        <v>1</v>
      </c>
      <c r="N54" s="202">
        <v>78025300</v>
      </c>
      <c r="O54" s="203" t="b">
        <f t="shared" si="11"/>
        <v>1</v>
      </c>
    </row>
    <row r="55" spans="6:18" x14ac:dyDescent="0.25">
      <c r="F55" s="201" t="s">
        <v>1363</v>
      </c>
      <c r="G55" s="201" t="s">
        <v>1365</v>
      </c>
      <c r="H55" s="201"/>
      <c r="I55" s="201"/>
      <c r="J55" s="202">
        <v>23758900</v>
      </c>
      <c r="K55" s="203" t="b">
        <f t="shared" si="9"/>
        <v>1</v>
      </c>
      <c r="L55" s="202">
        <v>23850100</v>
      </c>
      <c r="M55" s="203" t="b">
        <f t="shared" si="10"/>
        <v>1</v>
      </c>
      <c r="N55" s="202">
        <v>23850100</v>
      </c>
      <c r="O55" s="203" t="b">
        <f t="shared" si="11"/>
        <v>1</v>
      </c>
    </row>
    <row r="56" spans="6:18" x14ac:dyDescent="0.25">
      <c r="F56" s="201" t="s">
        <v>1363</v>
      </c>
      <c r="G56" s="201" t="s">
        <v>1366</v>
      </c>
      <c r="H56" s="201"/>
      <c r="I56" s="201"/>
      <c r="J56" s="202">
        <v>154209200</v>
      </c>
      <c r="K56" s="203" t="b">
        <f t="shared" si="9"/>
        <v>1</v>
      </c>
      <c r="L56" s="202">
        <v>154568700</v>
      </c>
      <c r="M56" s="203" t="b">
        <f t="shared" si="10"/>
        <v>1</v>
      </c>
      <c r="N56" s="202">
        <v>154568700</v>
      </c>
      <c r="O56" s="203" t="b">
        <f t="shared" si="11"/>
        <v>1</v>
      </c>
    </row>
    <row r="57" spans="6:18" x14ac:dyDescent="0.25">
      <c r="J57" s="202">
        <v>358571700</v>
      </c>
      <c r="K57" s="203" t="b">
        <f t="shared" si="9"/>
        <v>1</v>
      </c>
      <c r="L57" s="202">
        <v>357368900</v>
      </c>
      <c r="M57" s="203" t="b">
        <f t="shared" si="10"/>
        <v>1</v>
      </c>
      <c r="N57" s="202">
        <v>357368900</v>
      </c>
      <c r="O57" s="203" t="b">
        <f t="shared" si="11"/>
        <v>1</v>
      </c>
    </row>
  </sheetData>
  <autoFilter ref="A5:R39"/>
  <mergeCells count="24">
    <mergeCell ref="A22:A23"/>
    <mergeCell ref="A3:A5"/>
    <mergeCell ref="B3:B5"/>
    <mergeCell ref="C3:E3"/>
    <mergeCell ref="F3:F5"/>
    <mergeCell ref="C4:C5"/>
    <mergeCell ref="D4:E4"/>
    <mergeCell ref="A18:A19"/>
    <mergeCell ref="A20:A21"/>
    <mergeCell ref="G3:G5"/>
    <mergeCell ref="H3:H5"/>
    <mergeCell ref="I3:I5"/>
    <mergeCell ref="J3:J5"/>
    <mergeCell ref="K3:K5"/>
    <mergeCell ref="J2:L2"/>
    <mergeCell ref="M2:O2"/>
    <mergeCell ref="P2:R2"/>
    <mergeCell ref="M3:M5"/>
    <mergeCell ref="N3:N5"/>
    <mergeCell ref="O3:O5"/>
    <mergeCell ref="P3:P5"/>
    <mergeCell ref="Q3:Q5"/>
    <mergeCell ref="R3:R5"/>
    <mergeCell ref="L3:L5"/>
  </mergeCells>
  <pageMargins left="0.70866141732283472" right="0.70866141732283472" top="0.74803149606299213" bottom="0.74803149606299213" header="0.31496062992125984" footer="0.31496062992125984"/>
  <pageSetup paperSize="9" scale="37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opLeftCell="A28" zoomScale="70" zoomScaleNormal="70" workbookViewId="0">
      <selection activeCell="F33" sqref="F33"/>
    </sheetView>
  </sheetViews>
  <sheetFormatPr defaultRowHeight="12.75" x14ac:dyDescent="0.2"/>
  <cols>
    <col min="1" max="1" width="33.85546875" style="39" customWidth="1"/>
    <col min="2" max="2" width="39.7109375" style="39" customWidth="1"/>
    <col min="3" max="9" width="15.7109375" style="39" customWidth="1"/>
    <col min="10" max="10" width="34.42578125" style="39" customWidth="1"/>
    <col min="11" max="256" width="9.140625" style="39"/>
    <col min="257" max="257" width="33.85546875" style="39" customWidth="1"/>
    <col min="258" max="258" width="39.7109375" style="39" customWidth="1"/>
    <col min="259" max="265" width="15.7109375" style="39" customWidth="1"/>
    <col min="266" max="266" width="34.42578125" style="39" customWidth="1"/>
    <col min="267" max="512" width="9.140625" style="39"/>
    <col min="513" max="513" width="33.85546875" style="39" customWidth="1"/>
    <col min="514" max="514" width="39.7109375" style="39" customWidth="1"/>
    <col min="515" max="521" width="15.7109375" style="39" customWidth="1"/>
    <col min="522" max="522" width="34.42578125" style="39" customWidth="1"/>
    <col min="523" max="768" width="9.140625" style="39"/>
    <col min="769" max="769" width="33.85546875" style="39" customWidth="1"/>
    <col min="770" max="770" width="39.7109375" style="39" customWidth="1"/>
    <col min="771" max="777" width="15.7109375" style="39" customWidth="1"/>
    <col min="778" max="778" width="34.42578125" style="39" customWidth="1"/>
    <col min="779" max="1024" width="9.140625" style="39"/>
    <col min="1025" max="1025" width="33.85546875" style="39" customWidth="1"/>
    <col min="1026" max="1026" width="39.7109375" style="39" customWidth="1"/>
    <col min="1027" max="1033" width="15.7109375" style="39" customWidth="1"/>
    <col min="1034" max="1034" width="34.42578125" style="39" customWidth="1"/>
    <col min="1035" max="1280" width="9.140625" style="39"/>
    <col min="1281" max="1281" width="33.85546875" style="39" customWidth="1"/>
    <col min="1282" max="1282" width="39.7109375" style="39" customWidth="1"/>
    <col min="1283" max="1289" width="15.7109375" style="39" customWidth="1"/>
    <col min="1290" max="1290" width="34.42578125" style="39" customWidth="1"/>
    <col min="1291" max="1536" width="9.140625" style="39"/>
    <col min="1537" max="1537" width="33.85546875" style="39" customWidth="1"/>
    <col min="1538" max="1538" width="39.7109375" style="39" customWidth="1"/>
    <col min="1539" max="1545" width="15.7109375" style="39" customWidth="1"/>
    <col min="1546" max="1546" width="34.42578125" style="39" customWidth="1"/>
    <col min="1547" max="1792" width="9.140625" style="39"/>
    <col min="1793" max="1793" width="33.85546875" style="39" customWidth="1"/>
    <col min="1794" max="1794" width="39.7109375" style="39" customWidth="1"/>
    <col min="1795" max="1801" width="15.7109375" style="39" customWidth="1"/>
    <col min="1802" max="1802" width="34.42578125" style="39" customWidth="1"/>
    <col min="1803" max="2048" width="9.140625" style="39"/>
    <col min="2049" max="2049" width="33.85546875" style="39" customWidth="1"/>
    <col min="2050" max="2050" width="39.7109375" style="39" customWidth="1"/>
    <col min="2051" max="2057" width="15.7109375" style="39" customWidth="1"/>
    <col min="2058" max="2058" width="34.42578125" style="39" customWidth="1"/>
    <col min="2059" max="2304" width="9.140625" style="39"/>
    <col min="2305" max="2305" width="33.85546875" style="39" customWidth="1"/>
    <col min="2306" max="2306" width="39.7109375" style="39" customWidth="1"/>
    <col min="2307" max="2313" width="15.7109375" style="39" customWidth="1"/>
    <col min="2314" max="2314" width="34.42578125" style="39" customWidth="1"/>
    <col min="2315" max="2560" width="9.140625" style="39"/>
    <col min="2561" max="2561" width="33.85546875" style="39" customWidth="1"/>
    <col min="2562" max="2562" width="39.7109375" style="39" customWidth="1"/>
    <col min="2563" max="2569" width="15.7109375" style="39" customWidth="1"/>
    <col min="2570" max="2570" width="34.42578125" style="39" customWidth="1"/>
    <col min="2571" max="2816" width="9.140625" style="39"/>
    <col min="2817" max="2817" width="33.85546875" style="39" customWidth="1"/>
    <col min="2818" max="2818" width="39.7109375" style="39" customWidth="1"/>
    <col min="2819" max="2825" width="15.7109375" style="39" customWidth="1"/>
    <col min="2826" max="2826" width="34.42578125" style="39" customWidth="1"/>
    <col min="2827" max="3072" width="9.140625" style="39"/>
    <col min="3073" max="3073" width="33.85546875" style="39" customWidth="1"/>
    <col min="3074" max="3074" width="39.7109375" style="39" customWidth="1"/>
    <col min="3075" max="3081" width="15.7109375" style="39" customWidth="1"/>
    <col min="3082" max="3082" width="34.42578125" style="39" customWidth="1"/>
    <col min="3083" max="3328" width="9.140625" style="39"/>
    <col min="3329" max="3329" width="33.85546875" style="39" customWidth="1"/>
    <col min="3330" max="3330" width="39.7109375" style="39" customWidth="1"/>
    <col min="3331" max="3337" width="15.7109375" style="39" customWidth="1"/>
    <col min="3338" max="3338" width="34.42578125" style="39" customWidth="1"/>
    <col min="3339" max="3584" width="9.140625" style="39"/>
    <col min="3585" max="3585" width="33.85546875" style="39" customWidth="1"/>
    <col min="3586" max="3586" width="39.7109375" style="39" customWidth="1"/>
    <col min="3587" max="3593" width="15.7109375" style="39" customWidth="1"/>
    <col min="3594" max="3594" width="34.42578125" style="39" customWidth="1"/>
    <col min="3595" max="3840" width="9.140625" style="39"/>
    <col min="3841" max="3841" width="33.85546875" style="39" customWidth="1"/>
    <col min="3842" max="3842" width="39.7109375" style="39" customWidth="1"/>
    <col min="3843" max="3849" width="15.7109375" style="39" customWidth="1"/>
    <col min="3850" max="3850" width="34.42578125" style="39" customWidth="1"/>
    <col min="3851" max="4096" width="9.140625" style="39"/>
    <col min="4097" max="4097" width="33.85546875" style="39" customWidth="1"/>
    <col min="4098" max="4098" width="39.7109375" style="39" customWidth="1"/>
    <col min="4099" max="4105" width="15.7109375" style="39" customWidth="1"/>
    <col min="4106" max="4106" width="34.42578125" style="39" customWidth="1"/>
    <col min="4107" max="4352" width="9.140625" style="39"/>
    <col min="4353" max="4353" width="33.85546875" style="39" customWidth="1"/>
    <col min="4354" max="4354" width="39.7109375" style="39" customWidth="1"/>
    <col min="4355" max="4361" width="15.7109375" style="39" customWidth="1"/>
    <col min="4362" max="4362" width="34.42578125" style="39" customWidth="1"/>
    <col min="4363" max="4608" width="9.140625" style="39"/>
    <col min="4609" max="4609" width="33.85546875" style="39" customWidth="1"/>
    <col min="4610" max="4610" width="39.7109375" style="39" customWidth="1"/>
    <col min="4611" max="4617" width="15.7109375" style="39" customWidth="1"/>
    <col min="4618" max="4618" width="34.42578125" style="39" customWidth="1"/>
    <col min="4619" max="4864" width="9.140625" style="39"/>
    <col min="4865" max="4865" width="33.85546875" style="39" customWidth="1"/>
    <col min="4866" max="4866" width="39.7109375" style="39" customWidth="1"/>
    <col min="4867" max="4873" width="15.7109375" style="39" customWidth="1"/>
    <col min="4874" max="4874" width="34.42578125" style="39" customWidth="1"/>
    <col min="4875" max="5120" width="9.140625" style="39"/>
    <col min="5121" max="5121" width="33.85546875" style="39" customWidth="1"/>
    <col min="5122" max="5122" width="39.7109375" style="39" customWidth="1"/>
    <col min="5123" max="5129" width="15.7109375" style="39" customWidth="1"/>
    <col min="5130" max="5130" width="34.42578125" style="39" customWidth="1"/>
    <col min="5131" max="5376" width="9.140625" style="39"/>
    <col min="5377" max="5377" width="33.85546875" style="39" customWidth="1"/>
    <col min="5378" max="5378" width="39.7109375" style="39" customWidth="1"/>
    <col min="5379" max="5385" width="15.7109375" style="39" customWidth="1"/>
    <col min="5386" max="5386" width="34.42578125" style="39" customWidth="1"/>
    <col min="5387" max="5632" width="9.140625" style="39"/>
    <col min="5633" max="5633" width="33.85546875" style="39" customWidth="1"/>
    <col min="5634" max="5634" width="39.7109375" style="39" customWidth="1"/>
    <col min="5635" max="5641" width="15.7109375" style="39" customWidth="1"/>
    <col min="5642" max="5642" width="34.42578125" style="39" customWidth="1"/>
    <col min="5643" max="5888" width="9.140625" style="39"/>
    <col min="5889" max="5889" width="33.85546875" style="39" customWidth="1"/>
    <col min="5890" max="5890" width="39.7109375" style="39" customWidth="1"/>
    <col min="5891" max="5897" width="15.7109375" style="39" customWidth="1"/>
    <col min="5898" max="5898" width="34.42578125" style="39" customWidth="1"/>
    <col min="5899" max="6144" width="9.140625" style="39"/>
    <col min="6145" max="6145" width="33.85546875" style="39" customWidth="1"/>
    <col min="6146" max="6146" width="39.7109375" style="39" customWidth="1"/>
    <col min="6147" max="6153" width="15.7109375" style="39" customWidth="1"/>
    <col min="6154" max="6154" width="34.42578125" style="39" customWidth="1"/>
    <col min="6155" max="6400" width="9.140625" style="39"/>
    <col min="6401" max="6401" width="33.85546875" style="39" customWidth="1"/>
    <col min="6402" max="6402" width="39.7109375" style="39" customWidth="1"/>
    <col min="6403" max="6409" width="15.7109375" style="39" customWidth="1"/>
    <col min="6410" max="6410" width="34.42578125" style="39" customWidth="1"/>
    <col min="6411" max="6656" width="9.140625" style="39"/>
    <col min="6657" max="6657" width="33.85546875" style="39" customWidth="1"/>
    <col min="6658" max="6658" width="39.7109375" style="39" customWidth="1"/>
    <col min="6659" max="6665" width="15.7109375" style="39" customWidth="1"/>
    <col min="6666" max="6666" width="34.42578125" style="39" customWidth="1"/>
    <col min="6667" max="6912" width="9.140625" style="39"/>
    <col min="6913" max="6913" width="33.85546875" style="39" customWidth="1"/>
    <col min="6914" max="6914" width="39.7109375" style="39" customWidth="1"/>
    <col min="6915" max="6921" width="15.7109375" style="39" customWidth="1"/>
    <col min="6922" max="6922" width="34.42578125" style="39" customWidth="1"/>
    <col min="6923" max="7168" width="9.140625" style="39"/>
    <col min="7169" max="7169" width="33.85546875" style="39" customWidth="1"/>
    <col min="7170" max="7170" width="39.7109375" style="39" customWidth="1"/>
    <col min="7171" max="7177" width="15.7109375" style="39" customWidth="1"/>
    <col min="7178" max="7178" width="34.42578125" style="39" customWidth="1"/>
    <col min="7179" max="7424" width="9.140625" style="39"/>
    <col min="7425" max="7425" width="33.85546875" style="39" customWidth="1"/>
    <col min="7426" max="7426" width="39.7109375" style="39" customWidth="1"/>
    <col min="7427" max="7433" width="15.7109375" style="39" customWidth="1"/>
    <col min="7434" max="7434" width="34.42578125" style="39" customWidth="1"/>
    <col min="7435" max="7680" width="9.140625" style="39"/>
    <col min="7681" max="7681" width="33.85546875" style="39" customWidth="1"/>
    <col min="7682" max="7682" width="39.7109375" style="39" customWidth="1"/>
    <col min="7683" max="7689" width="15.7109375" style="39" customWidth="1"/>
    <col min="7690" max="7690" width="34.42578125" style="39" customWidth="1"/>
    <col min="7691" max="7936" width="9.140625" style="39"/>
    <col min="7937" max="7937" width="33.85546875" style="39" customWidth="1"/>
    <col min="7938" max="7938" width="39.7109375" style="39" customWidth="1"/>
    <col min="7939" max="7945" width="15.7109375" style="39" customWidth="1"/>
    <col min="7946" max="7946" width="34.42578125" style="39" customWidth="1"/>
    <col min="7947" max="8192" width="9.140625" style="39"/>
    <col min="8193" max="8193" width="33.85546875" style="39" customWidth="1"/>
    <col min="8194" max="8194" width="39.7109375" style="39" customWidth="1"/>
    <col min="8195" max="8201" width="15.7109375" style="39" customWidth="1"/>
    <col min="8202" max="8202" width="34.42578125" style="39" customWidth="1"/>
    <col min="8203" max="8448" width="9.140625" style="39"/>
    <col min="8449" max="8449" width="33.85546875" style="39" customWidth="1"/>
    <col min="8450" max="8450" width="39.7109375" style="39" customWidth="1"/>
    <col min="8451" max="8457" width="15.7109375" style="39" customWidth="1"/>
    <col min="8458" max="8458" width="34.42578125" style="39" customWidth="1"/>
    <col min="8459" max="8704" width="9.140625" style="39"/>
    <col min="8705" max="8705" width="33.85546875" style="39" customWidth="1"/>
    <col min="8706" max="8706" width="39.7109375" style="39" customWidth="1"/>
    <col min="8707" max="8713" width="15.7109375" style="39" customWidth="1"/>
    <col min="8714" max="8714" width="34.42578125" style="39" customWidth="1"/>
    <col min="8715" max="8960" width="9.140625" style="39"/>
    <col min="8961" max="8961" width="33.85546875" style="39" customWidth="1"/>
    <col min="8962" max="8962" width="39.7109375" style="39" customWidth="1"/>
    <col min="8963" max="8969" width="15.7109375" style="39" customWidth="1"/>
    <col min="8970" max="8970" width="34.42578125" style="39" customWidth="1"/>
    <col min="8971" max="9216" width="9.140625" style="39"/>
    <col min="9217" max="9217" width="33.85546875" style="39" customWidth="1"/>
    <col min="9218" max="9218" width="39.7109375" style="39" customWidth="1"/>
    <col min="9219" max="9225" width="15.7109375" style="39" customWidth="1"/>
    <col min="9226" max="9226" width="34.42578125" style="39" customWidth="1"/>
    <col min="9227" max="9472" width="9.140625" style="39"/>
    <col min="9473" max="9473" width="33.85546875" style="39" customWidth="1"/>
    <col min="9474" max="9474" width="39.7109375" style="39" customWidth="1"/>
    <col min="9475" max="9481" width="15.7109375" style="39" customWidth="1"/>
    <col min="9482" max="9482" width="34.42578125" style="39" customWidth="1"/>
    <col min="9483" max="9728" width="9.140625" style="39"/>
    <col min="9729" max="9729" width="33.85546875" style="39" customWidth="1"/>
    <col min="9730" max="9730" width="39.7109375" style="39" customWidth="1"/>
    <col min="9731" max="9737" width="15.7109375" style="39" customWidth="1"/>
    <col min="9738" max="9738" width="34.42578125" style="39" customWidth="1"/>
    <col min="9739" max="9984" width="9.140625" style="39"/>
    <col min="9985" max="9985" width="33.85546875" style="39" customWidth="1"/>
    <col min="9986" max="9986" width="39.7109375" style="39" customWidth="1"/>
    <col min="9987" max="9993" width="15.7109375" style="39" customWidth="1"/>
    <col min="9994" max="9994" width="34.42578125" style="39" customWidth="1"/>
    <col min="9995" max="10240" width="9.140625" style="39"/>
    <col min="10241" max="10241" width="33.85546875" style="39" customWidth="1"/>
    <col min="10242" max="10242" width="39.7109375" style="39" customWidth="1"/>
    <col min="10243" max="10249" width="15.7109375" style="39" customWidth="1"/>
    <col min="10250" max="10250" width="34.42578125" style="39" customWidth="1"/>
    <col min="10251" max="10496" width="9.140625" style="39"/>
    <col min="10497" max="10497" width="33.85546875" style="39" customWidth="1"/>
    <col min="10498" max="10498" width="39.7109375" style="39" customWidth="1"/>
    <col min="10499" max="10505" width="15.7109375" style="39" customWidth="1"/>
    <col min="10506" max="10506" width="34.42578125" style="39" customWidth="1"/>
    <col min="10507" max="10752" width="9.140625" style="39"/>
    <col min="10753" max="10753" width="33.85546875" style="39" customWidth="1"/>
    <col min="10754" max="10754" width="39.7109375" style="39" customWidth="1"/>
    <col min="10755" max="10761" width="15.7109375" style="39" customWidth="1"/>
    <col min="10762" max="10762" width="34.42578125" style="39" customWidth="1"/>
    <col min="10763" max="11008" width="9.140625" style="39"/>
    <col min="11009" max="11009" width="33.85546875" style="39" customWidth="1"/>
    <col min="11010" max="11010" width="39.7109375" style="39" customWidth="1"/>
    <col min="11011" max="11017" width="15.7109375" style="39" customWidth="1"/>
    <col min="11018" max="11018" width="34.42578125" style="39" customWidth="1"/>
    <col min="11019" max="11264" width="9.140625" style="39"/>
    <col min="11265" max="11265" width="33.85546875" style="39" customWidth="1"/>
    <col min="11266" max="11266" width="39.7109375" style="39" customWidth="1"/>
    <col min="11267" max="11273" width="15.7109375" style="39" customWidth="1"/>
    <col min="11274" max="11274" width="34.42578125" style="39" customWidth="1"/>
    <col min="11275" max="11520" width="9.140625" style="39"/>
    <col min="11521" max="11521" width="33.85546875" style="39" customWidth="1"/>
    <col min="11522" max="11522" width="39.7109375" style="39" customWidth="1"/>
    <col min="11523" max="11529" width="15.7109375" style="39" customWidth="1"/>
    <col min="11530" max="11530" width="34.42578125" style="39" customWidth="1"/>
    <col min="11531" max="11776" width="9.140625" style="39"/>
    <col min="11777" max="11777" width="33.85546875" style="39" customWidth="1"/>
    <col min="11778" max="11778" width="39.7109375" style="39" customWidth="1"/>
    <col min="11779" max="11785" width="15.7109375" style="39" customWidth="1"/>
    <col min="11786" max="11786" width="34.42578125" style="39" customWidth="1"/>
    <col min="11787" max="12032" width="9.140625" style="39"/>
    <col min="12033" max="12033" width="33.85546875" style="39" customWidth="1"/>
    <col min="12034" max="12034" width="39.7109375" style="39" customWidth="1"/>
    <col min="12035" max="12041" width="15.7109375" style="39" customWidth="1"/>
    <col min="12042" max="12042" width="34.42578125" style="39" customWidth="1"/>
    <col min="12043" max="12288" width="9.140625" style="39"/>
    <col min="12289" max="12289" width="33.85546875" style="39" customWidth="1"/>
    <col min="12290" max="12290" width="39.7109375" style="39" customWidth="1"/>
    <col min="12291" max="12297" width="15.7109375" style="39" customWidth="1"/>
    <col min="12298" max="12298" width="34.42578125" style="39" customWidth="1"/>
    <col min="12299" max="12544" width="9.140625" style="39"/>
    <col min="12545" max="12545" width="33.85546875" style="39" customWidth="1"/>
    <col min="12546" max="12546" width="39.7109375" style="39" customWidth="1"/>
    <col min="12547" max="12553" width="15.7109375" style="39" customWidth="1"/>
    <col min="12554" max="12554" width="34.42578125" style="39" customWidth="1"/>
    <col min="12555" max="12800" width="9.140625" style="39"/>
    <col min="12801" max="12801" width="33.85546875" style="39" customWidth="1"/>
    <col min="12802" max="12802" width="39.7109375" style="39" customWidth="1"/>
    <col min="12803" max="12809" width="15.7109375" style="39" customWidth="1"/>
    <col min="12810" max="12810" width="34.42578125" style="39" customWidth="1"/>
    <col min="12811" max="13056" width="9.140625" style="39"/>
    <col min="13057" max="13057" width="33.85546875" style="39" customWidth="1"/>
    <col min="13058" max="13058" width="39.7109375" style="39" customWidth="1"/>
    <col min="13059" max="13065" width="15.7109375" style="39" customWidth="1"/>
    <col min="13066" max="13066" width="34.42578125" style="39" customWidth="1"/>
    <col min="13067" max="13312" width="9.140625" style="39"/>
    <col min="13313" max="13313" width="33.85546875" style="39" customWidth="1"/>
    <col min="13314" max="13314" width="39.7109375" style="39" customWidth="1"/>
    <col min="13315" max="13321" width="15.7109375" style="39" customWidth="1"/>
    <col min="13322" max="13322" width="34.42578125" style="39" customWidth="1"/>
    <col min="13323" max="13568" width="9.140625" style="39"/>
    <col min="13569" max="13569" width="33.85546875" style="39" customWidth="1"/>
    <col min="13570" max="13570" width="39.7109375" style="39" customWidth="1"/>
    <col min="13571" max="13577" width="15.7109375" style="39" customWidth="1"/>
    <col min="13578" max="13578" width="34.42578125" style="39" customWidth="1"/>
    <col min="13579" max="13824" width="9.140625" style="39"/>
    <col min="13825" max="13825" width="33.85546875" style="39" customWidth="1"/>
    <col min="13826" max="13826" width="39.7109375" style="39" customWidth="1"/>
    <col min="13827" max="13833" width="15.7109375" style="39" customWidth="1"/>
    <col min="13834" max="13834" width="34.42578125" style="39" customWidth="1"/>
    <col min="13835" max="14080" width="9.140625" style="39"/>
    <col min="14081" max="14081" width="33.85546875" style="39" customWidth="1"/>
    <col min="14082" max="14082" width="39.7109375" style="39" customWidth="1"/>
    <col min="14083" max="14089" width="15.7109375" style="39" customWidth="1"/>
    <col min="14090" max="14090" width="34.42578125" style="39" customWidth="1"/>
    <col min="14091" max="14336" width="9.140625" style="39"/>
    <col min="14337" max="14337" width="33.85546875" style="39" customWidth="1"/>
    <col min="14338" max="14338" width="39.7109375" style="39" customWidth="1"/>
    <col min="14339" max="14345" width="15.7109375" style="39" customWidth="1"/>
    <col min="14346" max="14346" width="34.42578125" style="39" customWidth="1"/>
    <col min="14347" max="14592" width="9.140625" style="39"/>
    <col min="14593" max="14593" width="33.85546875" style="39" customWidth="1"/>
    <col min="14594" max="14594" width="39.7109375" style="39" customWidth="1"/>
    <col min="14595" max="14601" width="15.7109375" style="39" customWidth="1"/>
    <col min="14602" max="14602" width="34.42578125" style="39" customWidth="1"/>
    <col min="14603" max="14848" width="9.140625" style="39"/>
    <col min="14849" max="14849" width="33.85546875" style="39" customWidth="1"/>
    <col min="14850" max="14850" width="39.7109375" style="39" customWidth="1"/>
    <col min="14851" max="14857" width="15.7109375" style="39" customWidth="1"/>
    <col min="14858" max="14858" width="34.42578125" style="39" customWidth="1"/>
    <col min="14859" max="15104" width="9.140625" style="39"/>
    <col min="15105" max="15105" width="33.85546875" style="39" customWidth="1"/>
    <col min="15106" max="15106" width="39.7109375" style="39" customWidth="1"/>
    <col min="15107" max="15113" width="15.7109375" style="39" customWidth="1"/>
    <col min="15114" max="15114" width="34.42578125" style="39" customWidth="1"/>
    <col min="15115" max="15360" width="9.140625" style="39"/>
    <col min="15361" max="15361" width="33.85546875" style="39" customWidth="1"/>
    <col min="15362" max="15362" width="39.7109375" style="39" customWidth="1"/>
    <col min="15363" max="15369" width="15.7109375" style="39" customWidth="1"/>
    <col min="15370" max="15370" width="34.42578125" style="39" customWidth="1"/>
    <col min="15371" max="15616" width="9.140625" style="39"/>
    <col min="15617" max="15617" width="33.85546875" style="39" customWidth="1"/>
    <col min="15618" max="15618" width="39.7109375" style="39" customWidth="1"/>
    <col min="15619" max="15625" width="15.7109375" style="39" customWidth="1"/>
    <col min="15626" max="15626" width="34.42578125" style="39" customWidth="1"/>
    <col min="15627" max="15872" width="9.140625" style="39"/>
    <col min="15873" max="15873" width="33.85546875" style="39" customWidth="1"/>
    <col min="15874" max="15874" width="39.7109375" style="39" customWidth="1"/>
    <col min="15875" max="15881" width="15.7109375" style="39" customWidth="1"/>
    <col min="15882" max="15882" width="34.42578125" style="39" customWidth="1"/>
    <col min="15883" max="16128" width="9.140625" style="39"/>
    <col min="16129" max="16129" width="33.85546875" style="39" customWidth="1"/>
    <col min="16130" max="16130" width="39.7109375" style="39" customWidth="1"/>
    <col min="16131" max="16137" width="15.7109375" style="39" customWidth="1"/>
    <col min="16138" max="16138" width="34.42578125" style="39" customWidth="1"/>
    <col min="16139" max="16384" width="9.140625" style="39"/>
  </cols>
  <sheetData>
    <row r="1" spans="1:10" x14ac:dyDescent="0.2">
      <c r="A1" s="435" t="s">
        <v>1240</v>
      </c>
      <c r="B1" s="435"/>
      <c r="C1" s="435"/>
      <c r="D1" s="435"/>
      <c r="E1" s="435"/>
      <c r="F1" s="435"/>
      <c r="G1" s="435"/>
      <c r="H1" s="435"/>
      <c r="I1" s="435"/>
      <c r="J1" s="435"/>
    </row>
    <row r="3" spans="1:10" ht="135" x14ac:dyDescent="0.2">
      <c r="A3" s="40" t="s">
        <v>126</v>
      </c>
      <c r="B3" s="40" t="s">
        <v>1241</v>
      </c>
      <c r="C3" s="40" t="s">
        <v>1242</v>
      </c>
      <c r="D3" s="40" t="s">
        <v>1243</v>
      </c>
      <c r="E3" s="40" t="s">
        <v>1244</v>
      </c>
      <c r="F3" s="40" t="s">
        <v>1245</v>
      </c>
      <c r="G3" s="40" t="s">
        <v>1246</v>
      </c>
      <c r="H3" s="40" t="s">
        <v>1247</v>
      </c>
      <c r="I3" s="40" t="s">
        <v>1248</v>
      </c>
      <c r="J3" s="40" t="s">
        <v>1249</v>
      </c>
    </row>
    <row r="4" spans="1:10" ht="15" x14ac:dyDescent="0.2">
      <c r="A4" s="40">
        <v>1</v>
      </c>
      <c r="B4" s="40">
        <v>2</v>
      </c>
      <c r="C4" s="40">
        <v>3</v>
      </c>
      <c r="D4" s="40">
        <v>4</v>
      </c>
      <c r="E4" s="40">
        <v>5</v>
      </c>
      <c r="F4" s="40">
        <v>6</v>
      </c>
      <c r="G4" s="40">
        <v>7</v>
      </c>
      <c r="H4" s="40">
        <v>8</v>
      </c>
      <c r="I4" s="40">
        <v>9</v>
      </c>
      <c r="J4" s="40">
        <v>10</v>
      </c>
    </row>
    <row r="5" spans="1:10" ht="15" x14ac:dyDescent="0.2">
      <c r="A5" s="436" t="s">
        <v>1250</v>
      </c>
      <c r="B5" s="436"/>
      <c r="C5" s="436"/>
      <c r="D5" s="436"/>
      <c r="E5" s="436"/>
      <c r="F5" s="436"/>
      <c r="G5" s="436"/>
      <c r="H5" s="436"/>
      <c r="I5" s="436"/>
      <c r="J5" s="436"/>
    </row>
    <row r="6" spans="1:10" ht="31.5" customHeight="1" x14ac:dyDescent="0.2">
      <c r="A6" s="428" t="s">
        <v>7</v>
      </c>
      <c r="B6" s="428" t="s">
        <v>1251</v>
      </c>
      <c r="C6" s="41" t="s">
        <v>1252</v>
      </c>
      <c r="D6" s="42">
        <v>245.83999999999992</v>
      </c>
      <c r="E6" s="42">
        <v>334</v>
      </c>
      <c r="F6" s="42">
        <v>82110.600000000006</v>
      </c>
      <c r="G6" s="40" t="s">
        <v>1253</v>
      </c>
      <c r="H6" s="40"/>
      <c r="I6" s="40" t="s">
        <v>1253</v>
      </c>
      <c r="J6" s="40" t="s">
        <v>1253</v>
      </c>
    </row>
    <row r="7" spans="1:10" ht="31.5" customHeight="1" x14ac:dyDescent="0.2">
      <c r="A7" s="429"/>
      <c r="B7" s="429"/>
      <c r="C7" s="60" t="s">
        <v>1254</v>
      </c>
      <c r="D7" s="61" t="e">
        <f t="shared" ref="D7:E7" si="0">D8-D6</f>
        <v>#REF!</v>
      </c>
      <c r="E7" s="61" t="e">
        <f t="shared" si="0"/>
        <v>#REF!</v>
      </c>
      <c r="F7" s="61" t="e">
        <f>F8-F6</f>
        <v>#REF!</v>
      </c>
      <c r="G7" s="40" t="s">
        <v>1253</v>
      </c>
      <c r="H7" s="40"/>
      <c r="I7" s="40" t="s">
        <v>1253</v>
      </c>
      <c r="J7" s="40"/>
    </row>
    <row r="8" spans="1:10" ht="31.5" customHeight="1" x14ac:dyDescent="0.2">
      <c r="A8" s="429"/>
      <c r="B8" s="429"/>
      <c r="C8" s="41" t="s">
        <v>1255</v>
      </c>
      <c r="D8" s="42" t="e">
        <f>#REF!</f>
        <v>#REF!</v>
      </c>
      <c r="E8" s="42" t="e">
        <f>#REF!</f>
        <v>#REF!</v>
      </c>
      <c r="F8" s="42" t="e">
        <f>#REF!</f>
        <v>#REF!</v>
      </c>
      <c r="G8" s="40" t="s">
        <v>1253</v>
      </c>
      <c r="H8" s="40"/>
      <c r="I8" s="40" t="s">
        <v>1253</v>
      </c>
      <c r="J8" s="40" t="s">
        <v>1253</v>
      </c>
    </row>
    <row r="9" spans="1:10" ht="31.5" customHeight="1" x14ac:dyDescent="0.2">
      <c r="A9" s="428" t="s">
        <v>7</v>
      </c>
      <c r="B9" s="428" t="s">
        <v>1251</v>
      </c>
      <c r="C9" s="41" t="s">
        <v>1252</v>
      </c>
      <c r="D9" s="42">
        <v>412.2700000000001</v>
      </c>
      <c r="E9" s="42">
        <v>2</v>
      </c>
      <c r="F9" s="42">
        <v>824.5</v>
      </c>
      <c r="G9" s="40" t="s">
        <v>1253</v>
      </c>
      <c r="H9" s="40"/>
      <c r="I9" s="40" t="s">
        <v>1253</v>
      </c>
      <c r="J9" s="40" t="s">
        <v>1253</v>
      </c>
    </row>
    <row r="10" spans="1:10" ht="31.5" customHeight="1" x14ac:dyDescent="0.2">
      <c r="A10" s="429"/>
      <c r="B10" s="429"/>
      <c r="C10" s="60" t="s">
        <v>1254</v>
      </c>
      <c r="D10" s="61" t="e">
        <f t="shared" ref="D10:E10" si="1">D11-D9</f>
        <v>#REF!</v>
      </c>
      <c r="E10" s="61" t="e">
        <f t="shared" si="1"/>
        <v>#REF!</v>
      </c>
      <c r="F10" s="61" t="e">
        <f>F11-F9</f>
        <v>#REF!</v>
      </c>
      <c r="G10" s="40" t="s">
        <v>1253</v>
      </c>
      <c r="H10" s="40"/>
      <c r="I10" s="40" t="s">
        <v>1253</v>
      </c>
      <c r="J10" s="40"/>
    </row>
    <row r="11" spans="1:10" ht="31.5" customHeight="1" x14ac:dyDescent="0.2">
      <c r="A11" s="429"/>
      <c r="B11" s="429"/>
      <c r="C11" s="41" t="s">
        <v>1255</v>
      </c>
      <c r="D11" s="42" t="e">
        <f>#REF!</f>
        <v>#REF!</v>
      </c>
      <c r="E11" s="42" t="e">
        <f>#REF!</f>
        <v>#REF!</v>
      </c>
      <c r="F11" s="42" t="e">
        <f>#REF!</f>
        <v>#REF!</v>
      </c>
      <c r="G11" s="40" t="s">
        <v>1253</v>
      </c>
      <c r="H11" s="40"/>
      <c r="I11" s="40" t="s">
        <v>1253</v>
      </c>
      <c r="J11" s="40" t="s">
        <v>1253</v>
      </c>
    </row>
    <row r="12" spans="1:10" ht="25.5" customHeight="1" x14ac:dyDescent="0.2">
      <c r="A12" s="428" t="s">
        <v>7</v>
      </c>
      <c r="B12" s="428" t="s">
        <v>1251</v>
      </c>
      <c r="C12" s="41" t="s">
        <v>1252</v>
      </c>
      <c r="D12" s="42">
        <v>240.10999999999993</v>
      </c>
      <c r="E12" s="42">
        <v>46</v>
      </c>
      <c r="F12" s="42">
        <v>11045.1</v>
      </c>
      <c r="G12" s="40" t="s">
        <v>1253</v>
      </c>
      <c r="H12" s="40"/>
      <c r="I12" s="40" t="s">
        <v>1253</v>
      </c>
      <c r="J12" s="40" t="s">
        <v>1253</v>
      </c>
    </row>
    <row r="13" spans="1:10" ht="25.5" customHeight="1" x14ac:dyDescent="0.2">
      <c r="A13" s="429"/>
      <c r="B13" s="429"/>
      <c r="C13" s="60" t="s">
        <v>1254</v>
      </c>
      <c r="D13" s="61" t="e">
        <f t="shared" ref="D13:E13" si="2">D14-D12</f>
        <v>#REF!</v>
      </c>
      <c r="E13" s="61" t="e">
        <f t="shared" si="2"/>
        <v>#REF!</v>
      </c>
      <c r="F13" s="61" t="e">
        <f>F14-F12</f>
        <v>#REF!</v>
      </c>
      <c r="G13" s="40" t="s">
        <v>1253</v>
      </c>
      <c r="H13" s="40"/>
      <c r="I13" s="40" t="s">
        <v>1253</v>
      </c>
      <c r="J13" s="40"/>
    </row>
    <row r="14" spans="1:10" ht="37.5" customHeight="1" x14ac:dyDescent="0.2">
      <c r="A14" s="429"/>
      <c r="B14" s="429"/>
      <c r="C14" s="41" t="s">
        <v>1255</v>
      </c>
      <c r="D14" s="42" t="e">
        <f>#REF!</f>
        <v>#REF!</v>
      </c>
      <c r="E14" s="42" t="e">
        <f>#REF!</f>
        <v>#REF!</v>
      </c>
      <c r="F14" s="42" t="e">
        <f>#REF!</f>
        <v>#REF!</v>
      </c>
      <c r="G14" s="40" t="s">
        <v>1253</v>
      </c>
      <c r="H14" s="40"/>
      <c r="I14" s="40" t="s">
        <v>1253</v>
      </c>
      <c r="J14" s="40" t="s">
        <v>1253</v>
      </c>
    </row>
    <row r="15" spans="1:10" ht="25.5" customHeight="1" x14ac:dyDescent="0.2">
      <c r="A15" s="428" t="s">
        <v>74</v>
      </c>
      <c r="B15" s="428" t="s">
        <v>1251</v>
      </c>
      <c r="C15" s="41" t="s">
        <v>1252</v>
      </c>
      <c r="D15" s="42">
        <v>240.54999999999993</v>
      </c>
      <c r="E15" s="42">
        <v>75</v>
      </c>
      <c r="F15" s="42">
        <v>18041.3</v>
      </c>
      <c r="G15" s="40" t="s">
        <v>1253</v>
      </c>
      <c r="H15" s="40"/>
      <c r="I15" s="40" t="s">
        <v>1253</v>
      </c>
      <c r="J15" s="40" t="s">
        <v>1253</v>
      </c>
    </row>
    <row r="16" spans="1:10" ht="25.5" customHeight="1" x14ac:dyDescent="0.2">
      <c r="A16" s="429"/>
      <c r="B16" s="429"/>
      <c r="C16" s="60" t="s">
        <v>1254</v>
      </c>
      <c r="D16" s="61" t="e">
        <f>D17-D15</f>
        <v>#REF!</v>
      </c>
      <c r="E16" s="61" t="e">
        <f t="shared" ref="E16" si="3">E17-E15</f>
        <v>#REF!</v>
      </c>
      <c r="F16" s="61" t="e">
        <f>F17-F15</f>
        <v>#REF!</v>
      </c>
      <c r="G16" s="40" t="s">
        <v>1253</v>
      </c>
      <c r="H16" s="43"/>
      <c r="I16" s="40" t="s">
        <v>1253</v>
      </c>
      <c r="J16" s="40"/>
    </row>
    <row r="17" spans="1:10" ht="25.5" customHeight="1" x14ac:dyDescent="0.2">
      <c r="A17" s="429"/>
      <c r="B17" s="429"/>
      <c r="C17" s="41" t="s">
        <v>1255</v>
      </c>
      <c r="D17" s="42" t="e">
        <f>#REF!</f>
        <v>#REF!</v>
      </c>
      <c r="E17" s="42" t="e">
        <f>#REF!</f>
        <v>#REF!</v>
      </c>
      <c r="F17" s="42" t="e">
        <f>#REF!</f>
        <v>#REF!</v>
      </c>
      <c r="G17" s="40" t="s">
        <v>1253</v>
      </c>
      <c r="H17" s="43"/>
      <c r="I17" s="40" t="s">
        <v>1253</v>
      </c>
      <c r="J17" s="40" t="s">
        <v>1253</v>
      </c>
    </row>
    <row r="18" spans="1:10" ht="25.5" customHeight="1" x14ac:dyDescent="0.2">
      <c r="A18" s="428" t="s">
        <v>74</v>
      </c>
      <c r="B18" s="428" t="s">
        <v>1251</v>
      </c>
      <c r="C18" s="63" t="s">
        <v>1252</v>
      </c>
      <c r="D18" s="42">
        <v>0</v>
      </c>
      <c r="E18" s="42">
        <v>0</v>
      </c>
      <c r="F18" s="42">
        <v>0</v>
      </c>
      <c r="G18" s="62" t="s">
        <v>1253</v>
      </c>
      <c r="H18" s="62"/>
      <c r="I18" s="62" t="s">
        <v>1253</v>
      </c>
      <c r="J18" s="62" t="s">
        <v>1253</v>
      </c>
    </row>
    <row r="19" spans="1:10" ht="25.5" customHeight="1" x14ac:dyDescent="0.2">
      <c r="A19" s="429"/>
      <c r="B19" s="429"/>
      <c r="C19" s="60" t="s">
        <v>1254</v>
      </c>
      <c r="D19" s="61" t="e">
        <f>D20-D18</f>
        <v>#REF!</v>
      </c>
      <c r="E19" s="61" t="e">
        <f t="shared" ref="E19" si="4">E20-E18</f>
        <v>#REF!</v>
      </c>
      <c r="F19" s="61" t="e">
        <f>F20-F18</f>
        <v>#REF!</v>
      </c>
      <c r="G19" s="62" t="s">
        <v>1253</v>
      </c>
      <c r="H19" s="43"/>
      <c r="I19" s="62" t="s">
        <v>1253</v>
      </c>
      <c r="J19" s="62"/>
    </row>
    <row r="20" spans="1:10" ht="25.5" customHeight="1" x14ac:dyDescent="0.2">
      <c r="A20" s="429"/>
      <c r="B20" s="429"/>
      <c r="C20" s="63" t="s">
        <v>1255</v>
      </c>
      <c r="D20" s="42" t="e">
        <f>#REF!</f>
        <v>#REF!</v>
      </c>
      <c r="E20" s="42" t="e">
        <f>#REF!</f>
        <v>#REF!</v>
      </c>
      <c r="F20" s="42" t="e">
        <f>#REF!</f>
        <v>#REF!</v>
      </c>
      <c r="G20" s="62" t="s">
        <v>1253</v>
      </c>
      <c r="H20" s="43"/>
      <c r="I20" s="62" t="s">
        <v>1253</v>
      </c>
      <c r="J20" s="62" t="s">
        <v>1253</v>
      </c>
    </row>
    <row r="21" spans="1:10" ht="24" customHeight="1" x14ac:dyDescent="0.2">
      <c r="A21" s="428" t="s">
        <v>74</v>
      </c>
      <c r="B21" s="428" t="s">
        <v>1251</v>
      </c>
      <c r="C21" s="41" t="s">
        <v>1252</v>
      </c>
      <c r="D21" s="42">
        <v>222.64999999999992</v>
      </c>
      <c r="E21" s="42">
        <v>266</v>
      </c>
      <c r="F21" s="42">
        <v>59224.9</v>
      </c>
      <c r="G21" s="40" t="s">
        <v>1253</v>
      </c>
      <c r="H21" s="43"/>
      <c r="I21" s="40" t="s">
        <v>1253</v>
      </c>
      <c r="J21" s="40" t="s">
        <v>1253</v>
      </c>
    </row>
    <row r="22" spans="1:10" ht="24" customHeight="1" x14ac:dyDescent="0.2">
      <c r="A22" s="429"/>
      <c r="B22" s="429"/>
      <c r="C22" s="60" t="s">
        <v>1254</v>
      </c>
      <c r="D22" s="61" t="e">
        <f t="shared" ref="D22:E22" si="5">D23-D21</f>
        <v>#REF!</v>
      </c>
      <c r="E22" s="61" t="e">
        <f t="shared" si="5"/>
        <v>#REF!</v>
      </c>
      <c r="F22" s="61" t="e">
        <f>F23-F21</f>
        <v>#REF!</v>
      </c>
      <c r="G22" s="40" t="s">
        <v>1253</v>
      </c>
      <c r="H22" s="40"/>
      <c r="I22" s="40" t="s">
        <v>1253</v>
      </c>
      <c r="J22" s="40"/>
    </row>
    <row r="23" spans="1:10" ht="24" customHeight="1" x14ac:dyDescent="0.2">
      <c r="A23" s="429"/>
      <c r="B23" s="429"/>
      <c r="C23" s="41" t="s">
        <v>1255</v>
      </c>
      <c r="D23" s="42" t="e">
        <f>#REF!</f>
        <v>#REF!</v>
      </c>
      <c r="E23" s="42" t="e">
        <f>#REF!</f>
        <v>#REF!</v>
      </c>
      <c r="F23" s="42" t="e">
        <f>#REF!</f>
        <v>#REF!</v>
      </c>
      <c r="G23" s="40" t="s">
        <v>1253</v>
      </c>
      <c r="H23" s="40"/>
      <c r="I23" s="40" t="s">
        <v>1253</v>
      </c>
      <c r="J23" s="40" t="s">
        <v>1253</v>
      </c>
    </row>
    <row r="24" spans="1:10" ht="26.25" customHeight="1" x14ac:dyDescent="0.2">
      <c r="A24" s="428" t="s">
        <v>74</v>
      </c>
      <c r="B24" s="428" t="s">
        <v>1251</v>
      </c>
      <c r="C24" s="41" t="s">
        <v>1252</v>
      </c>
      <c r="D24" s="42">
        <v>218.05999999999992</v>
      </c>
      <c r="E24" s="42">
        <v>126</v>
      </c>
      <c r="F24" s="42">
        <v>27475.599999999999</v>
      </c>
      <c r="G24" s="40" t="s">
        <v>1253</v>
      </c>
      <c r="H24" s="40"/>
      <c r="I24" s="40" t="s">
        <v>1253</v>
      </c>
      <c r="J24" s="40" t="s">
        <v>1253</v>
      </c>
    </row>
    <row r="25" spans="1:10" ht="26.25" customHeight="1" x14ac:dyDescent="0.2">
      <c r="A25" s="429"/>
      <c r="B25" s="429"/>
      <c r="C25" s="60" t="s">
        <v>1254</v>
      </c>
      <c r="D25" s="61" t="e">
        <f t="shared" ref="D25:E25" si="6">D26-D24</f>
        <v>#REF!</v>
      </c>
      <c r="E25" s="61" t="e">
        <f t="shared" si="6"/>
        <v>#REF!</v>
      </c>
      <c r="F25" s="61" t="e">
        <f>F26-F24</f>
        <v>#REF!</v>
      </c>
      <c r="G25" s="40" t="s">
        <v>1253</v>
      </c>
      <c r="H25" s="40"/>
      <c r="I25" s="40" t="s">
        <v>1253</v>
      </c>
      <c r="J25" s="40"/>
    </row>
    <row r="26" spans="1:10" ht="26.25" customHeight="1" x14ac:dyDescent="0.2">
      <c r="A26" s="429"/>
      <c r="B26" s="429"/>
      <c r="C26" s="41" t="s">
        <v>1255</v>
      </c>
      <c r="D26" s="42" t="e">
        <f>#REF!</f>
        <v>#REF!</v>
      </c>
      <c r="E26" s="42" t="e">
        <f>#REF!</f>
        <v>#REF!</v>
      </c>
      <c r="F26" s="42" t="e">
        <f>#REF!</f>
        <v>#REF!</v>
      </c>
      <c r="G26" s="40" t="s">
        <v>1253</v>
      </c>
      <c r="H26" s="40"/>
      <c r="I26" s="40" t="s">
        <v>1253</v>
      </c>
      <c r="J26" s="40" t="s">
        <v>1253</v>
      </c>
    </row>
    <row r="27" spans="1:10" ht="25.5" customHeight="1" x14ac:dyDescent="0.2">
      <c r="A27" s="428" t="s">
        <v>74</v>
      </c>
      <c r="B27" s="428" t="s">
        <v>1251</v>
      </c>
      <c r="C27" s="41" t="s">
        <v>1252</v>
      </c>
      <c r="D27" s="42">
        <v>273.33999999999992</v>
      </c>
      <c r="E27" s="42">
        <v>40</v>
      </c>
      <c r="F27" s="42">
        <v>10933.6</v>
      </c>
      <c r="G27" s="40" t="s">
        <v>1253</v>
      </c>
      <c r="H27" s="40"/>
      <c r="I27" s="40" t="s">
        <v>1253</v>
      </c>
      <c r="J27" s="40" t="s">
        <v>1253</v>
      </c>
    </row>
    <row r="28" spans="1:10" ht="25.5" customHeight="1" x14ac:dyDescent="0.2">
      <c r="A28" s="429"/>
      <c r="B28" s="429"/>
      <c r="C28" s="60" t="s">
        <v>1254</v>
      </c>
      <c r="D28" s="61" t="e">
        <f t="shared" ref="D28:E28" si="7">D29-D27</f>
        <v>#REF!</v>
      </c>
      <c r="E28" s="61" t="e">
        <f t="shared" si="7"/>
        <v>#REF!</v>
      </c>
      <c r="F28" s="61" t="e">
        <f>F29-F27</f>
        <v>#REF!</v>
      </c>
      <c r="G28" s="40" t="s">
        <v>1253</v>
      </c>
      <c r="H28" s="40"/>
      <c r="I28" s="40" t="s">
        <v>1253</v>
      </c>
      <c r="J28" s="40"/>
    </row>
    <row r="29" spans="1:10" ht="25.5" customHeight="1" x14ac:dyDescent="0.2">
      <c r="A29" s="429"/>
      <c r="B29" s="429"/>
      <c r="C29" s="41" t="s">
        <v>1255</v>
      </c>
      <c r="D29" s="42" t="e">
        <f>#REF!</f>
        <v>#REF!</v>
      </c>
      <c r="E29" s="42" t="e">
        <f>#REF!</f>
        <v>#REF!</v>
      </c>
      <c r="F29" s="42" t="e">
        <f>#REF!</f>
        <v>#REF!</v>
      </c>
      <c r="G29" s="40" t="s">
        <v>1253</v>
      </c>
      <c r="H29" s="40"/>
      <c r="I29" s="40" t="s">
        <v>1253</v>
      </c>
      <c r="J29" s="40" t="s">
        <v>1253</v>
      </c>
    </row>
    <row r="30" spans="1:10" ht="25.5" customHeight="1" x14ac:dyDescent="0.2">
      <c r="A30" s="428" t="s">
        <v>74</v>
      </c>
      <c r="B30" s="428" t="s">
        <v>1251</v>
      </c>
      <c r="C30" s="41" t="s">
        <v>1252</v>
      </c>
      <c r="D30" s="42">
        <v>248.05999999999992</v>
      </c>
      <c r="E30" s="42">
        <v>8</v>
      </c>
      <c r="F30" s="42">
        <v>1984.5</v>
      </c>
      <c r="G30" s="40" t="s">
        <v>1253</v>
      </c>
      <c r="H30" s="40"/>
      <c r="I30" s="40" t="s">
        <v>1253</v>
      </c>
      <c r="J30" s="40" t="s">
        <v>1253</v>
      </c>
    </row>
    <row r="31" spans="1:10" ht="25.5" customHeight="1" x14ac:dyDescent="0.2">
      <c r="A31" s="429"/>
      <c r="B31" s="429"/>
      <c r="C31" s="60" t="s">
        <v>1254</v>
      </c>
      <c r="D31" s="61" t="e">
        <f t="shared" ref="D31:E31" si="8">D32-D30</f>
        <v>#REF!</v>
      </c>
      <c r="E31" s="61" t="e">
        <f t="shared" si="8"/>
        <v>#REF!</v>
      </c>
      <c r="F31" s="61" t="e">
        <f>F32-F30</f>
        <v>#REF!</v>
      </c>
      <c r="G31" s="40" t="s">
        <v>1253</v>
      </c>
      <c r="H31" s="40"/>
      <c r="I31" s="40" t="s">
        <v>1253</v>
      </c>
      <c r="J31" s="40"/>
    </row>
    <row r="32" spans="1:10" ht="25.5" customHeight="1" x14ac:dyDescent="0.2">
      <c r="A32" s="429"/>
      <c r="B32" s="429"/>
      <c r="C32" s="41" t="s">
        <v>1255</v>
      </c>
      <c r="D32" s="42" t="e">
        <f>#REF!</f>
        <v>#REF!</v>
      </c>
      <c r="E32" s="42" t="e">
        <f>#REF!</f>
        <v>#REF!</v>
      </c>
      <c r="F32" s="42" t="e">
        <f>#REF!</f>
        <v>#REF!</v>
      </c>
      <c r="G32" s="40" t="s">
        <v>1253</v>
      </c>
      <c r="H32" s="40"/>
      <c r="I32" s="40" t="s">
        <v>1253</v>
      </c>
      <c r="J32" s="40" t="s">
        <v>1253</v>
      </c>
    </row>
    <row r="33" spans="1:10" ht="25.5" customHeight="1" x14ac:dyDescent="0.2">
      <c r="A33" s="428" t="s">
        <v>74</v>
      </c>
      <c r="B33" s="428" t="s">
        <v>1251</v>
      </c>
      <c r="C33" s="41" t="s">
        <v>1252</v>
      </c>
      <c r="D33" s="42">
        <v>365.57</v>
      </c>
      <c r="E33" s="42">
        <v>2</v>
      </c>
      <c r="F33" s="42">
        <v>731.1</v>
      </c>
      <c r="G33" s="40" t="s">
        <v>1253</v>
      </c>
      <c r="H33" s="40"/>
      <c r="I33" s="40" t="s">
        <v>1253</v>
      </c>
      <c r="J33" s="40" t="s">
        <v>1253</v>
      </c>
    </row>
    <row r="34" spans="1:10" ht="25.5" customHeight="1" x14ac:dyDescent="0.2">
      <c r="A34" s="429"/>
      <c r="B34" s="429"/>
      <c r="C34" s="60" t="s">
        <v>1254</v>
      </c>
      <c r="D34" s="61" t="e">
        <f t="shared" ref="D34:E34" si="9">D35-D33</f>
        <v>#REF!</v>
      </c>
      <c r="E34" s="61" t="e">
        <f t="shared" si="9"/>
        <v>#REF!</v>
      </c>
      <c r="F34" s="61" t="e">
        <f>F35-F33</f>
        <v>#REF!</v>
      </c>
      <c r="G34" s="40" t="s">
        <v>1253</v>
      </c>
      <c r="H34" s="40"/>
      <c r="I34" s="40" t="s">
        <v>1253</v>
      </c>
      <c r="J34" s="40"/>
    </row>
    <row r="35" spans="1:10" ht="25.5" customHeight="1" x14ac:dyDescent="0.2">
      <c r="A35" s="429"/>
      <c r="B35" s="429"/>
      <c r="C35" s="41" t="s">
        <v>1255</v>
      </c>
      <c r="D35" s="42" t="e">
        <f>#REF!</f>
        <v>#REF!</v>
      </c>
      <c r="E35" s="42" t="e">
        <f>#REF!</f>
        <v>#REF!</v>
      </c>
      <c r="F35" s="42" t="e">
        <f>#REF!</f>
        <v>#REF!</v>
      </c>
      <c r="G35" s="40" t="s">
        <v>1253</v>
      </c>
      <c r="H35" s="40"/>
      <c r="I35" s="40" t="s">
        <v>1253</v>
      </c>
      <c r="J35" s="40" t="s">
        <v>1253</v>
      </c>
    </row>
    <row r="36" spans="1:10" ht="25.5" customHeight="1" x14ac:dyDescent="0.2">
      <c r="A36" s="428" t="s">
        <v>74</v>
      </c>
      <c r="B36" s="428" t="s">
        <v>1251</v>
      </c>
      <c r="C36" s="41" t="s">
        <v>1252</v>
      </c>
      <c r="D36" s="42">
        <v>360.97999999999996</v>
      </c>
      <c r="E36" s="42">
        <v>2</v>
      </c>
      <c r="F36" s="42">
        <v>722</v>
      </c>
      <c r="G36" s="40" t="s">
        <v>1253</v>
      </c>
      <c r="H36" s="40"/>
      <c r="I36" s="40" t="s">
        <v>1253</v>
      </c>
      <c r="J36" s="40" t="s">
        <v>1253</v>
      </c>
    </row>
    <row r="37" spans="1:10" ht="25.5" customHeight="1" x14ac:dyDescent="0.2">
      <c r="A37" s="429"/>
      <c r="B37" s="429"/>
      <c r="C37" s="60" t="s">
        <v>1254</v>
      </c>
      <c r="D37" s="61" t="e">
        <f t="shared" ref="D37:E37" si="10">D38-D36</f>
        <v>#REF!</v>
      </c>
      <c r="E37" s="61" t="e">
        <f t="shared" si="10"/>
        <v>#REF!</v>
      </c>
      <c r="F37" s="61" t="e">
        <f>F38-F36</f>
        <v>#REF!</v>
      </c>
      <c r="G37" s="40" t="s">
        <v>1253</v>
      </c>
      <c r="H37" s="40"/>
      <c r="I37" s="40" t="s">
        <v>1253</v>
      </c>
      <c r="J37" s="40"/>
    </row>
    <row r="38" spans="1:10" ht="25.5" customHeight="1" x14ac:dyDescent="0.2">
      <c r="A38" s="429"/>
      <c r="B38" s="429"/>
      <c r="C38" s="41" t="s">
        <v>1255</v>
      </c>
      <c r="D38" s="42" t="e">
        <f>#REF!</f>
        <v>#REF!</v>
      </c>
      <c r="E38" s="42" t="e">
        <f>#REF!</f>
        <v>#REF!</v>
      </c>
      <c r="F38" s="42" t="e">
        <f>#REF!</f>
        <v>#REF!</v>
      </c>
      <c r="G38" s="40" t="s">
        <v>1253</v>
      </c>
      <c r="H38" s="40"/>
      <c r="I38" s="40" t="s">
        <v>1253</v>
      </c>
      <c r="J38" s="40" t="s">
        <v>1253</v>
      </c>
    </row>
    <row r="39" spans="1:10" ht="25.5" customHeight="1" x14ac:dyDescent="0.2">
      <c r="A39" s="428" t="s">
        <v>96</v>
      </c>
      <c r="B39" s="428" t="s">
        <v>1251</v>
      </c>
      <c r="C39" s="60" t="s">
        <v>1252</v>
      </c>
      <c r="D39" s="42">
        <v>0.24299999999999999</v>
      </c>
      <c r="E39" s="42">
        <v>2400</v>
      </c>
      <c r="F39" s="42">
        <v>583.20000000000005</v>
      </c>
      <c r="G39" s="40" t="s">
        <v>1253</v>
      </c>
      <c r="H39" s="40"/>
      <c r="I39" s="40" t="s">
        <v>1253</v>
      </c>
      <c r="J39" s="40" t="s">
        <v>1253</v>
      </c>
    </row>
    <row r="40" spans="1:10" ht="25.5" customHeight="1" x14ac:dyDescent="0.2">
      <c r="A40" s="429"/>
      <c r="B40" s="429"/>
      <c r="C40" s="60" t="s">
        <v>1254</v>
      </c>
      <c r="D40" s="61" t="e">
        <f t="shared" ref="D40:E40" si="11">D41-D39</f>
        <v>#REF!</v>
      </c>
      <c r="E40" s="61" t="e">
        <f t="shared" si="11"/>
        <v>#REF!</v>
      </c>
      <c r="F40" s="61" t="e">
        <f>F41-F39</f>
        <v>#REF!</v>
      </c>
      <c r="G40" s="40" t="s">
        <v>1253</v>
      </c>
      <c r="H40" s="40"/>
      <c r="I40" s="40" t="s">
        <v>1253</v>
      </c>
      <c r="J40" s="40"/>
    </row>
    <row r="41" spans="1:10" ht="25.5" customHeight="1" x14ac:dyDescent="0.2">
      <c r="A41" s="429"/>
      <c r="B41" s="429"/>
      <c r="C41" s="41" t="s">
        <v>1255</v>
      </c>
      <c r="D41" s="42" t="e">
        <f>#REF!</f>
        <v>#REF!</v>
      </c>
      <c r="E41" s="42" t="e">
        <f>#REF!</f>
        <v>#REF!</v>
      </c>
      <c r="F41" s="42" t="e">
        <f>#REF!</f>
        <v>#REF!</v>
      </c>
      <c r="G41" s="40" t="s">
        <v>1253</v>
      </c>
      <c r="H41" s="40"/>
      <c r="I41" s="40" t="s">
        <v>1253</v>
      </c>
      <c r="J41" s="40" t="s">
        <v>1253</v>
      </c>
    </row>
    <row r="42" spans="1:10" ht="15" x14ac:dyDescent="0.2">
      <c r="A42" s="430" t="s">
        <v>93</v>
      </c>
      <c r="B42" s="430" t="s">
        <v>1256</v>
      </c>
      <c r="C42" s="41" t="s">
        <v>1252</v>
      </c>
      <c r="D42" s="43">
        <v>0.35893000000000003</v>
      </c>
      <c r="E42" s="43">
        <v>152</v>
      </c>
      <c r="F42" s="43">
        <v>7248.6</v>
      </c>
      <c r="G42" s="40" t="s">
        <v>1253</v>
      </c>
      <c r="H42" s="40"/>
      <c r="I42" s="40" t="s">
        <v>1253</v>
      </c>
      <c r="J42" s="40" t="s">
        <v>1253</v>
      </c>
    </row>
    <row r="43" spans="1:10" ht="24.75" customHeight="1" x14ac:dyDescent="0.2">
      <c r="A43" s="431"/>
      <c r="B43" s="431"/>
      <c r="C43" s="60" t="s">
        <v>1254</v>
      </c>
      <c r="D43" s="61" t="e">
        <f t="shared" ref="D43:E43" si="12">D44-D42</f>
        <v>#REF!</v>
      </c>
      <c r="E43" s="61" t="e">
        <f t="shared" si="12"/>
        <v>#REF!</v>
      </c>
      <c r="F43" s="61" t="e">
        <f>F44-F42</f>
        <v>#REF!</v>
      </c>
      <c r="G43" s="40" t="s">
        <v>1253</v>
      </c>
      <c r="H43" s="40"/>
      <c r="I43" s="40" t="s">
        <v>1253</v>
      </c>
      <c r="J43" s="40"/>
    </row>
    <row r="44" spans="1:10" ht="15" x14ac:dyDescent="0.2">
      <c r="A44" s="431"/>
      <c r="B44" s="431"/>
      <c r="C44" s="41" t="s">
        <v>1255</v>
      </c>
      <c r="D44" s="43" t="e">
        <f>#REF!</f>
        <v>#REF!</v>
      </c>
      <c r="E44" s="43" t="e">
        <f>#REF!</f>
        <v>#REF!</v>
      </c>
      <c r="F44" s="43" t="e">
        <f>#REF!</f>
        <v>#REF!</v>
      </c>
      <c r="G44" s="40" t="s">
        <v>1253</v>
      </c>
      <c r="H44" s="40"/>
      <c r="I44" s="40" t="s">
        <v>1253</v>
      </c>
      <c r="J44" s="40" t="s">
        <v>1253</v>
      </c>
    </row>
    <row r="45" spans="1:10" ht="15" x14ac:dyDescent="0.2">
      <c r="A45" s="431"/>
      <c r="B45" s="431"/>
      <c r="C45" s="41" t="s">
        <v>1252</v>
      </c>
      <c r="D45" s="43">
        <v>0.37014000000000002</v>
      </c>
      <c r="E45" s="43">
        <v>152</v>
      </c>
      <c r="F45" s="43">
        <v>5498.4</v>
      </c>
      <c r="G45" s="40" t="s">
        <v>1253</v>
      </c>
      <c r="H45" s="40"/>
      <c r="I45" s="40" t="s">
        <v>1253</v>
      </c>
      <c r="J45" s="40" t="s">
        <v>1253</v>
      </c>
    </row>
    <row r="46" spans="1:10" ht="26.25" customHeight="1" x14ac:dyDescent="0.2">
      <c r="A46" s="431"/>
      <c r="B46" s="431"/>
      <c r="C46" s="60" t="s">
        <v>1254</v>
      </c>
      <c r="D46" s="61" t="e">
        <f t="shared" ref="D46:E46" si="13">D47-D45</f>
        <v>#REF!</v>
      </c>
      <c r="E46" s="61" t="e">
        <f t="shared" si="13"/>
        <v>#REF!</v>
      </c>
      <c r="F46" s="61" t="e">
        <f>F47-F45</f>
        <v>#REF!</v>
      </c>
      <c r="G46" s="40" t="s">
        <v>1253</v>
      </c>
      <c r="H46" s="40"/>
      <c r="I46" s="40" t="s">
        <v>1253</v>
      </c>
      <c r="J46" s="40"/>
    </row>
    <row r="47" spans="1:10" ht="15" x14ac:dyDescent="0.2">
      <c r="A47" s="431"/>
      <c r="B47" s="431"/>
      <c r="C47" s="41" t="s">
        <v>1255</v>
      </c>
      <c r="D47" s="43" t="e">
        <f>#REF!</f>
        <v>#REF!</v>
      </c>
      <c r="E47" s="43" t="e">
        <f>#REF!</f>
        <v>#REF!</v>
      </c>
      <c r="F47" s="43" t="e">
        <f>#REF!</f>
        <v>#REF!</v>
      </c>
      <c r="G47" s="40" t="s">
        <v>1253</v>
      </c>
      <c r="H47" s="40"/>
      <c r="I47" s="40" t="s">
        <v>1253</v>
      </c>
      <c r="J47" s="40" t="s">
        <v>1253</v>
      </c>
    </row>
    <row r="48" spans="1:10" ht="15" customHeight="1" x14ac:dyDescent="0.2">
      <c r="A48" s="431"/>
      <c r="B48" s="431"/>
      <c r="C48" s="41" t="s">
        <v>1252</v>
      </c>
      <c r="D48" s="42">
        <v>0.21743999999999999</v>
      </c>
      <c r="E48" s="43">
        <v>240</v>
      </c>
      <c r="F48" s="43">
        <v>5776.3</v>
      </c>
      <c r="G48" s="40" t="s">
        <v>1253</v>
      </c>
      <c r="H48" s="40"/>
      <c r="I48" s="40" t="s">
        <v>1253</v>
      </c>
      <c r="J48" s="40" t="s">
        <v>1253</v>
      </c>
    </row>
    <row r="49" spans="1:10" ht="20.25" customHeight="1" x14ac:dyDescent="0.2">
      <c r="A49" s="431"/>
      <c r="B49" s="431"/>
      <c r="C49" s="60" t="s">
        <v>1254</v>
      </c>
      <c r="D49" s="61" t="e">
        <f t="shared" ref="D49:E49" si="14">D50-D48</f>
        <v>#REF!</v>
      </c>
      <c r="E49" s="61" t="e">
        <f t="shared" si="14"/>
        <v>#REF!</v>
      </c>
      <c r="F49" s="61" t="e">
        <f>F50-F48</f>
        <v>#REF!</v>
      </c>
      <c r="G49" s="40" t="s">
        <v>1253</v>
      </c>
      <c r="H49" s="40"/>
      <c r="I49" s="40" t="s">
        <v>1253</v>
      </c>
      <c r="J49" s="40"/>
    </row>
    <row r="50" spans="1:10" ht="15" x14ac:dyDescent="0.2">
      <c r="A50" s="431"/>
      <c r="B50" s="431"/>
      <c r="C50" s="41" t="s">
        <v>1255</v>
      </c>
      <c r="D50" s="42" t="e">
        <f>#REF!</f>
        <v>#REF!</v>
      </c>
      <c r="E50" s="42" t="e">
        <f>#REF!</f>
        <v>#REF!</v>
      </c>
      <c r="F50" s="42" t="e">
        <f>#REF!</f>
        <v>#REF!</v>
      </c>
      <c r="G50" s="40" t="s">
        <v>1253</v>
      </c>
      <c r="H50" s="40"/>
      <c r="I50" s="40" t="s">
        <v>1253</v>
      </c>
      <c r="J50" s="40" t="s">
        <v>1253</v>
      </c>
    </row>
    <row r="51" spans="1:10" ht="15" x14ac:dyDescent="0.2">
      <c r="A51" s="431"/>
      <c r="B51" s="431"/>
      <c r="C51" s="41" t="s">
        <v>1252</v>
      </c>
      <c r="D51" s="43">
        <v>0.22134000000000001</v>
      </c>
      <c r="E51" s="43">
        <v>240</v>
      </c>
      <c r="F51" s="43">
        <v>6434.6</v>
      </c>
      <c r="G51" s="40" t="s">
        <v>1253</v>
      </c>
      <c r="H51" s="40"/>
      <c r="I51" s="40" t="s">
        <v>1253</v>
      </c>
      <c r="J51" s="40" t="s">
        <v>1253</v>
      </c>
    </row>
    <row r="52" spans="1:10" ht="30" x14ac:dyDescent="0.2">
      <c r="A52" s="431"/>
      <c r="B52" s="431"/>
      <c r="C52" s="60" t="s">
        <v>1254</v>
      </c>
      <c r="D52" s="61" t="e">
        <f t="shared" ref="D52:E52" si="15">D53-D51</f>
        <v>#REF!</v>
      </c>
      <c r="E52" s="61" t="e">
        <f t="shared" si="15"/>
        <v>#REF!</v>
      </c>
      <c r="F52" s="61" t="e">
        <f>F53-F51</f>
        <v>#REF!</v>
      </c>
      <c r="G52" s="40" t="s">
        <v>1253</v>
      </c>
      <c r="H52" s="40"/>
      <c r="I52" s="40" t="s">
        <v>1253</v>
      </c>
      <c r="J52" s="40" t="s">
        <v>1253</v>
      </c>
    </row>
    <row r="53" spans="1:10" ht="15" x14ac:dyDescent="0.2">
      <c r="A53" s="431"/>
      <c r="B53" s="431"/>
      <c r="C53" s="41" t="s">
        <v>1255</v>
      </c>
      <c r="D53" s="43" t="e">
        <f>#REF!</f>
        <v>#REF!</v>
      </c>
      <c r="E53" s="43" t="e">
        <f>#REF!</f>
        <v>#REF!</v>
      </c>
      <c r="F53" s="43" t="e">
        <f>#REF!</f>
        <v>#REF!</v>
      </c>
      <c r="G53" s="40" t="s">
        <v>1253</v>
      </c>
      <c r="H53" s="40"/>
      <c r="I53" s="40" t="s">
        <v>1253</v>
      </c>
      <c r="J53" s="40" t="s">
        <v>1253</v>
      </c>
    </row>
    <row r="54" spans="1:10" ht="15" x14ac:dyDescent="0.2">
      <c r="A54" s="431"/>
      <c r="B54" s="431"/>
      <c r="C54" s="41" t="s">
        <v>1252</v>
      </c>
      <c r="D54" s="43">
        <v>0.113</v>
      </c>
      <c r="E54" s="43">
        <v>67</v>
      </c>
      <c r="F54" s="43">
        <v>1123.2</v>
      </c>
      <c r="G54" s="40" t="s">
        <v>1253</v>
      </c>
      <c r="H54" s="40"/>
      <c r="I54" s="40" t="s">
        <v>1253</v>
      </c>
      <c r="J54" s="40" t="s">
        <v>1253</v>
      </c>
    </row>
    <row r="55" spans="1:10" ht="30" x14ac:dyDescent="0.2">
      <c r="A55" s="431"/>
      <c r="B55" s="431"/>
      <c r="C55" s="60" t="s">
        <v>1254</v>
      </c>
      <c r="D55" s="61" t="e">
        <f t="shared" ref="D55:E55" si="16">D56-D54</f>
        <v>#REF!</v>
      </c>
      <c r="E55" s="61" t="e">
        <f t="shared" si="16"/>
        <v>#REF!</v>
      </c>
      <c r="F55" s="61" t="e">
        <f>F56-F54</f>
        <v>#REF!</v>
      </c>
      <c r="G55" s="40" t="s">
        <v>1253</v>
      </c>
      <c r="H55" s="40"/>
      <c r="I55" s="40" t="s">
        <v>1253</v>
      </c>
      <c r="J55" s="40" t="s">
        <v>1253</v>
      </c>
    </row>
    <row r="56" spans="1:10" ht="15" x14ac:dyDescent="0.2">
      <c r="A56" s="431"/>
      <c r="B56" s="431"/>
      <c r="C56" s="41" t="s">
        <v>1255</v>
      </c>
      <c r="D56" s="43" t="e">
        <f>#REF!</f>
        <v>#REF!</v>
      </c>
      <c r="E56" s="43" t="e">
        <f>#REF!</f>
        <v>#REF!</v>
      </c>
      <c r="F56" s="43" t="e">
        <f>#REF!</f>
        <v>#REF!</v>
      </c>
      <c r="G56" s="40" t="s">
        <v>1253</v>
      </c>
      <c r="H56" s="40"/>
      <c r="I56" s="40" t="s">
        <v>1253</v>
      </c>
      <c r="J56" s="40" t="s">
        <v>1253</v>
      </c>
    </row>
    <row r="57" spans="1:10" ht="15" x14ac:dyDescent="0.2">
      <c r="A57" s="431"/>
      <c r="B57" s="431"/>
      <c r="C57" s="41" t="s">
        <v>1252</v>
      </c>
      <c r="D57" s="43">
        <v>0.11899999999999999</v>
      </c>
      <c r="E57" s="43">
        <v>67</v>
      </c>
      <c r="F57" s="43">
        <v>85.1</v>
      </c>
      <c r="G57" s="40" t="s">
        <v>1253</v>
      </c>
      <c r="H57" s="40"/>
      <c r="I57" s="40" t="s">
        <v>1253</v>
      </c>
      <c r="J57" s="40" t="s">
        <v>1253</v>
      </c>
    </row>
    <row r="58" spans="1:10" ht="30" x14ac:dyDescent="0.2">
      <c r="A58" s="431"/>
      <c r="B58" s="431"/>
      <c r="C58" s="60" t="s">
        <v>1254</v>
      </c>
      <c r="D58" s="61" t="e">
        <f t="shared" ref="D58:E58" si="17">D59-D57</f>
        <v>#REF!</v>
      </c>
      <c r="E58" s="61" t="e">
        <f t="shared" si="17"/>
        <v>#REF!</v>
      </c>
      <c r="F58" s="61" t="e">
        <f>F59-F57</f>
        <v>#REF!</v>
      </c>
      <c r="G58" s="40" t="s">
        <v>1253</v>
      </c>
      <c r="H58" s="40"/>
      <c r="I58" s="40" t="s">
        <v>1253</v>
      </c>
      <c r="J58" s="40" t="s">
        <v>1253</v>
      </c>
    </row>
    <row r="59" spans="1:10" ht="15" x14ac:dyDescent="0.2">
      <c r="A59" s="431"/>
      <c r="B59" s="431"/>
      <c r="C59" s="41" t="s">
        <v>1255</v>
      </c>
      <c r="D59" s="43" t="e">
        <f>#REF!</f>
        <v>#REF!</v>
      </c>
      <c r="E59" s="43" t="e">
        <f>#REF!</f>
        <v>#REF!</v>
      </c>
      <c r="F59" s="43" t="e">
        <f>#REF!</f>
        <v>#REF!</v>
      </c>
      <c r="G59" s="40" t="s">
        <v>1253</v>
      </c>
      <c r="H59" s="40"/>
      <c r="I59" s="40" t="s">
        <v>1253</v>
      </c>
      <c r="J59" s="40" t="s">
        <v>1253</v>
      </c>
    </row>
    <row r="60" spans="1:10" ht="15" x14ac:dyDescent="0.2">
      <c r="A60" s="432" t="s">
        <v>130</v>
      </c>
      <c r="B60" s="432"/>
      <c r="C60" s="41" t="s">
        <v>1252</v>
      </c>
      <c r="D60" s="40" t="s">
        <v>1257</v>
      </c>
      <c r="E60" s="40" t="s">
        <v>1257</v>
      </c>
      <c r="F60" s="43">
        <f>F6+F9+F12+F15+F18+F21+F24+F27+F30+F33+F36+F39+F42+F45+F48+F51+F54+F57</f>
        <v>239842.60000000006</v>
      </c>
      <c r="G60" s="42">
        <v>1742</v>
      </c>
      <c r="H60" s="40"/>
      <c r="I60" s="44">
        <f>F60+G60</f>
        <v>241584.60000000006</v>
      </c>
      <c r="J60" s="40" t="s">
        <v>1253</v>
      </c>
    </row>
    <row r="61" spans="1:10" ht="30" x14ac:dyDescent="0.2">
      <c r="A61" s="433"/>
      <c r="B61" s="433"/>
      <c r="C61" s="41" t="s">
        <v>1254</v>
      </c>
      <c r="D61" s="40" t="s">
        <v>1257</v>
      </c>
      <c r="E61" s="43" t="e">
        <f>E7+E10+E13+E16+E22+E25+E28+E31+E34+E37+E40+E43+E46+E49+E52+E55+E58</f>
        <v>#REF!</v>
      </c>
      <c r="F61" s="43" t="e">
        <f>F7+F10+F13+F16+F19+F22+F25+F28+F31+F34+F37+F40+F43+F46+F49+F52+F55+F58</f>
        <v>#REF!</v>
      </c>
      <c r="G61" s="42" t="e">
        <f>G62-G60</f>
        <v>#REF!</v>
      </c>
      <c r="H61" s="40"/>
      <c r="I61" s="44" t="e">
        <f>F61+G61</f>
        <v>#REF!</v>
      </c>
      <c r="J61" s="40"/>
    </row>
    <row r="62" spans="1:10" ht="15" x14ac:dyDescent="0.2">
      <c r="A62" s="434"/>
      <c r="B62" s="434"/>
      <c r="C62" s="41" t="s">
        <v>1255</v>
      </c>
      <c r="D62" s="40" t="s">
        <v>1257</v>
      </c>
      <c r="E62" s="40" t="s">
        <v>1257</v>
      </c>
      <c r="F62" s="43" t="e">
        <f>F8+F11+F14+F17+F20+F23+F26+F29+F32+F35+F38+F41+F44+F47+F50+F53+F56+F59</f>
        <v>#REF!</v>
      </c>
      <c r="G62" s="42" t="e">
        <f>#REF!</f>
        <v>#REF!</v>
      </c>
      <c r="H62" s="40">
        <f>H60+H61</f>
        <v>0</v>
      </c>
      <c r="I62" s="44" t="e">
        <f>I60+I61</f>
        <v>#REF!</v>
      </c>
      <c r="J62" s="40" t="s">
        <v>1253</v>
      </c>
    </row>
    <row r="63" spans="1:10" ht="15" x14ac:dyDescent="0.2">
      <c r="A63" s="45"/>
    </row>
    <row r="64" spans="1:10" ht="15" x14ac:dyDescent="0.2">
      <c r="A64" s="45" t="s">
        <v>1258</v>
      </c>
    </row>
  </sheetData>
  <mergeCells count="30">
    <mergeCell ref="A1:J1"/>
    <mergeCell ref="A5:J5"/>
    <mergeCell ref="A6:A8"/>
    <mergeCell ref="B6:B8"/>
    <mergeCell ref="A9:A11"/>
    <mergeCell ref="B9:B11"/>
    <mergeCell ref="A12:A14"/>
    <mergeCell ref="B12:B14"/>
    <mergeCell ref="A15:A17"/>
    <mergeCell ref="B15:B17"/>
    <mergeCell ref="A21:A23"/>
    <mergeCell ref="B21:B23"/>
    <mergeCell ref="A18:A20"/>
    <mergeCell ref="B18:B20"/>
    <mergeCell ref="A24:A26"/>
    <mergeCell ref="B24:B26"/>
    <mergeCell ref="A27:A29"/>
    <mergeCell ref="B27:B29"/>
    <mergeCell ref="A30:A32"/>
    <mergeCell ref="B30:B32"/>
    <mergeCell ref="A33:A35"/>
    <mergeCell ref="B33:B35"/>
    <mergeCell ref="A42:A59"/>
    <mergeCell ref="B42:B59"/>
    <mergeCell ref="A60:A62"/>
    <mergeCell ref="B60:B62"/>
    <mergeCell ref="A36:A38"/>
    <mergeCell ref="B36:B38"/>
    <mergeCell ref="A39:A41"/>
    <mergeCell ref="B39:B4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L453"/>
  <sheetViews>
    <sheetView zoomScale="70" zoomScaleNormal="70" workbookViewId="0">
      <selection activeCell="L458" sqref="L458:L459"/>
    </sheetView>
  </sheetViews>
  <sheetFormatPr defaultRowHeight="15" x14ac:dyDescent="0.25"/>
  <cols>
    <col min="1" max="1" width="6.5703125" style="3" customWidth="1"/>
    <col min="2" max="2" width="6.140625" style="3" customWidth="1"/>
    <col min="3" max="3" width="7.5703125" style="3" customWidth="1"/>
    <col min="4" max="4" width="27.140625" style="3" customWidth="1"/>
    <col min="5" max="5" width="20.140625" style="3" customWidth="1"/>
    <col min="6" max="6" width="7.5703125" style="3" customWidth="1"/>
    <col min="7" max="7" width="20.140625" style="3" customWidth="1"/>
    <col min="8" max="9" width="28.140625" style="3" customWidth="1"/>
    <col min="10" max="10" width="7.5703125" style="3" customWidth="1"/>
    <col min="11" max="11" width="24.140625" style="3" customWidth="1"/>
    <col min="12" max="12" width="12.5703125" style="3" customWidth="1"/>
    <col min="13" max="17" width="9" style="3" customWidth="1"/>
    <col min="18" max="21" width="13.140625" style="3" customWidth="1"/>
    <col min="22" max="22" width="24.42578125" style="3" customWidth="1"/>
    <col min="23" max="23" width="13.140625" style="3" customWidth="1"/>
    <col min="24" max="24" width="13.140625" style="3" hidden="1" customWidth="1"/>
    <col min="25" max="25" width="13.140625" style="3" customWidth="1"/>
    <col min="26" max="28" width="13.140625" style="3" hidden="1" customWidth="1"/>
    <col min="29" max="29" width="13.140625" style="3" customWidth="1"/>
    <col min="30" max="30" width="13.140625" style="3" hidden="1" customWidth="1"/>
    <col min="31" max="38" width="13.140625" style="3" customWidth="1"/>
    <col min="39" max="39" width="15.140625" style="3" customWidth="1"/>
    <col min="40" max="258" width="9.140625" style="3"/>
    <col min="259" max="259" width="6.140625" style="3" customWidth="1"/>
    <col min="260" max="260" width="7.5703125" style="3" customWidth="1"/>
    <col min="261" max="261" width="27.140625" style="3" customWidth="1"/>
    <col min="262" max="262" width="20.140625" style="3" customWidth="1"/>
    <col min="263" max="263" width="7.5703125" style="3" customWidth="1"/>
    <col min="264" max="264" width="20.140625" style="3" customWidth="1"/>
    <col min="265" max="265" width="28.140625" style="3" customWidth="1"/>
    <col min="266" max="266" width="7.5703125" style="3" customWidth="1"/>
    <col min="267" max="267" width="24.140625" style="3" customWidth="1"/>
    <col min="268" max="268" width="12.5703125" style="3" customWidth="1"/>
    <col min="269" max="273" width="9" style="3" customWidth="1"/>
    <col min="274" max="279" width="13.140625" style="3" customWidth="1"/>
    <col min="280" max="280" width="0" style="3" hidden="1" customWidth="1"/>
    <col min="281" max="281" width="13.140625" style="3" customWidth="1"/>
    <col min="282" max="284" width="0" style="3" hidden="1" customWidth="1"/>
    <col min="285" max="285" width="13.140625" style="3" customWidth="1"/>
    <col min="286" max="286" width="0" style="3" hidden="1" customWidth="1"/>
    <col min="287" max="294" width="13.140625" style="3" customWidth="1"/>
    <col min="295" max="295" width="15.140625" style="3" customWidth="1"/>
    <col min="296" max="514" width="9.140625" style="3"/>
    <col min="515" max="515" width="6.140625" style="3" customWidth="1"/>
    <col min="516" max="516" width="7.5703125" style="3" customWidth="1"/>
    <col min="517" max="517" width="27.140625" style="3" customWidth="1"/>
    <col min="518" max="518" width="20.140625" style="3" customWidth="1"/>
    <col min="519" max="519" width="7.5703125" style="3" customWidth="1"/>
    <col min="520" max="520" width="20.140625" style="3" customWidth="1"/>
    <col min="521" max="521" width="28.140625" style="3" customWidth="1"/>
    <col min="522" max="522" width="7.5703125" style="3" customWidth="1"/>
    <col min="523" max="523" width="24.140625" style="3" customWidth="1"/>
    <col min="524" max="524" width="12.5703125" style="3" customWidth="1"/>
    <col min="525" max="529" width="9" style="3" customWidth="1"/>
    <col min="530" max="535" width="13.140625" style="3" customWidth="1"/>
    <col min="536" max="536" width="0" style="3" hidden="1" customWidth="1"/>
    <col min="537" max="537" width="13.140625" style="3" customWidth="1"/>
    <col min="538" max="540" width="0" style="3" hidden="1" customWidth="1"/>
    <col min="541" max="541" width="13.140625" style="3" customWidth="1"/>
    <col min="542" max="542" width="0" style="3" hidden="1" customWidth="1"/>
    <col min="543" max="550" width="13.140625" style="3" customWidth="1"/>
    <col min="551" max="551" width="15.140625" style="3" customWidth="1"/>
    <col min="552" max="770" width="9.140625" style="3"/>
    <col min="771" max="771" width="6.140625" style="3" customWidth="1"/>
    <col min="772" max="772" width="7.5703125" style="3" customWidth="1"/>
    <col min="773" max="773" width="27.140625" style="3" customWidth="1"/>
    <col min="774" max="774" width="20.140625" style="3" customWidth="1"/>
    <col min="775" max="775" width="7.5703125" style="3" customWidth="1"/>
    <col min="776" max="776" width="20.140625" style="3" customWidth="1"/>
    <col min="777" max="777" width="28.140625" style="3" customWidth="1"/>
    <col min="778" max="778" width="7.5703125" style="3" customWidth="1"/>
    <col min="779" max="779" width="24.140625" style="3" customWidth="1"/>
    <col min="780" max="780" width="12.5703125" style="3" customWidth="1"/>
    <col min="781" max="785" width="9" style="3" customWidth="1"/>
    <col min="786" max="791" width="13.140625" style="3" customWidth="1"/>
    <col min="792" max="792" width="0" style="3" hidden="1" customWidth="1"/>
    <col min="793" max="793" width="13.140625" style="3" customWidth="1"/>
    <col min="794" max="796" width="0" style="3" hidden="1" customWidth="1"/>
    <col min="797" max="797" width="13.140625" style="3" customWidth="1"/>
    <col min="798" max="798" width="0" style="3" hidden="1" customWidth="1"/>
    <col min="799" max="806" width="13.140625" style="3" customWidth="1"/>
    <col min="807" max="807" width="15.140625" style="3" customWidth="1"/>
    <col min="808" max="1026" width="9.140625" style="3"/>
    <col min="1027" max="1027" width="6.140625" style="3" customWidth="1"/>
    <col min="1028" max="1028" width="7.5703125" style="3" customWidth="1"/>
    <col min="1029" max="1029" width="27.140625" style="3" customWidth="1"/>
    <col min="1030" max="1030" width="20.140625" style="3" customWidth="1"/>
    <col min="1031" max="1031" width="7.5703125" style="3" customWidth="1"/>
    <col min="1032" max="1032" width="20.140625" style="3" customWidth="1"/>
    <col min="1033" max="1033" width="28.140625" style="3" customWidth="1"/>
    <col min="1034" max="1034" width="7.5703125" style="3" customWidth="1"/>
    <col min="1035" max="1035" width="24.140625" style="3" customWidth="1"/>
    <col min="1036" max="1036" width="12.5703125" style="3" customWidth="1"/>
    <col min="1037" max="1041" width="9" style="3" customWidth="1"/>
    <col min="1042" max="1047" width="13.140625" style="3" customWidth="1"/>
    <col min="1048" max="1048" width="0" style="3" hidden="1" customWidth="1"/>
    <col min="1049" max="1049" width="13.140625" style="3" customWidth="1"/>
    <col min="1050" max="1052" width="0" style="3" hidden="1" customWidth="1"/>
    <col min="1053" max="1053" width="13.140625" style="3" customWidth="1"/>
    <col min="1054" max="1054" width="0" style="3" hidden="1" customWidth="1"/>
    <col min="1055" max="1062" width="13.140625" style="3" customWidth="1"/>
    <col min="1063" max="1063" width="15.140625" style="3" customWidth="1"/>
    <col min="1064" max="1282" width="9.140625" style="3"/>
    <col min="1283" max="1283" width="6.140625" style="3" customWidth="1"/>
    <col min="1284" max="1284" width="7.5703125" style="3" customWidth="1"/>
    <col min="1285" max="1285" width="27.140625" style="3" customWidth="1"/>
    <col min="1286" max="1286" width="20.140625" style="3" customWidth="1"/>
    <col min="1287" max="1287" width="7.5703125" style="3" customWidth="1"/>
    <col min="1288" max="1288" width="20.140625" style="3" customWidth="1"/>
    <col min="1289" max="1289" width="28.140625" style="3" customWidth="1"/>
    <col min="1290" max="1290" width="7.5703125" style="3" customWidth="1"/>
    <col min="1291" max="1291" width="24.140625" style="3" customWidth="1"/>
    <col min="1292" max="1292" width="12.5703125" style="3" customWidth="1"/>
    <col min="1293" max="1297" width="9" style="3" customWidth="1"/>
    <col min="1298" max="1303" width="13.140625" style="3" customWidth="1"/>
    <col min="1304" max="1304" width="0" style="3" hidden="1" customWidth="1"/>
    <col min="1305" max="1305" width="13.140625" style="3" customWidth="1"/>
    <col min="1306" max="1308" width="0" style="3" hidden="1" customWidth="1"/>
    <col min="1309" max="1309" width="13.140625" style="3" customWidth="1"/>
    <col min="1310" max="1310" width="0" style="3" hidden="1" customWidth="1"/>
    <col min="1311" max="1318" width="13.140625" style="3" customWidth="1"/>
    <col min="1319" max="1319" width="15.140625" style="3" customWidth="1"/>
    <col min="1320" max="1538" width="9.140625" style="3"/>
    <col min="1539" max="1539" width="6.140625" style="3" customWidth="1"/>
    <col min="1540" max="1540" width="7.5703125" style="3" customWidth="1"/>
    <col min="1541" max="1541" width="27.140625" style="3" customWidth="1"/>
    <col min="1542" max="1542" width="20.140625" style="3" customWidth="1"/>
    <col min="1543" max="1543" width="7.5703125" style="3" customWidth="1"/>
    <col min="1544" max="1544" width="20.140625" style="3" customWidth="1"/>
    <col min="1545" max="1545" width="28.140625" style="3" customWidth="1"/>
    <col min="1546" max="1546" width="7.5703125" style="3" customWidth="1"/>
    <col min="1547" max="1547" width="24.140625" style="3" customWidth="1"/>
    <col min="1548" max="1548" width="12.5703125" style="3" customWidth="1"/>
    <col min="1549" max="1553" width="9" style="3" customWidth="1"/>
    <col min="1554" max="1559" width="13.140625" style="3" customWidth="1"/>
    <col min="1560" max="1560" width="0" style="3" hidden="1" customWidth="1"/>
    <col min="1561" max="1561" width="13.140625" style="3" customWidth="1"/>
    <col min="1562" max="1564" width="0" style="3" hidden="1" customWidth="1"/>
    <col min="1565" max="1565" width="13.140625" style="3" customWidth="1"/>
    <col min="1566" max="1566" width="0" style="3" hidden="1" customWidth="1"/>
    <col min="1567" max="1574" width="13.140625" style="3" customWidth="1"/>
    <col min="1575" max="1575" width="15.140625" style="3" customWidth="1"/>
    <col min="1576" max="1794" width="9.140625" style="3"/>
    <col min="1795" max="1795" width="6.140625" style="3" customWidth="1"/>
    <col min="1796" max="1796" width="7.5703125" style="3" customWidth="1"/>
    <col min="1797" max="1797" width="27.140625" style="3" customWidth="1"/>
    <col min="1798" max="1798" width="20.140625" style="3" customWidth="1"/>
    <col min="1799" max="1799" width="7.5703125" style="3" customWidth="1"/>
    <col min="1800" max="1800" width="20.140625" style="3" customWidth="1"/>
    <col min="1801" max="1801" width="28.140625" style="3" customWidth="1"/>
    <col min="1802" max="1802" width="7.5703125" style="3" customWidth="1"/>
    <col min="1803" max="1803" width="24.140625" style="3" customWidth="1"/>
    <col min="1804" max="1804" width="12.5703125" style="3" customWidth="1"/>
    <col min="1805" max="1809" width="9" style="3" customWidth="1"/>
    <col min="1810" max="1815" width="13.140625" style="3" customWidth="1"/>
    <col min="1816" max="1816" width="0" style="3" hidden="1" customWidth="1"/>
    <col min="1817" max="1817" width="13.140625" style="3" customWidth="1"/>
    <col min="1818" max="1820" width="0" style="3" hidden="1" customWidth="1"/>
    <col min="1821" max="1821" width="13.140625" style="3" customWidth="1"/>
    <col min="1822" max="1822" width="0" style="3" hidden="1" customWidth="1"/>
    <col min="1823" max="1830" width="13.140625" style="3" customWidth="1"/>
    <col min="1831" max="1831" width="15.140625" style="3" customWidth="1"/>
    <col min="1832" max="2050" width="9.140625" style="3"/>
    <col min="2051" max="2051" width="6.140625" style="3" customWidth="1"/>
    <col min="2052" max="2052" width="7.5703125" style="3" customWidth="1"/>
    <col min="2053" max="2053" width="27.140625" style="3" customWidth="1"/>
    <col min="2054" max="2054" width="20.140625" style="3" customWidth="1"/>
    <col min="2055" max="2055" width="7.5703125" style="3" customWidth="1"/>
    <col min="2056" max="2056" width="20.140625" style="3" customWidth="1"/>
    <col min="2057" max="2057" width="28.140625" style="3" customWidth="1"/>
    <col min="2058" max="2058" width="7.5703125" style="3" customWidth="1"/>
    <col min="2059" max="2059" width="24.140625" style="3" customWidth="1"/>
    <col min="2060" max="2060" width="12.5703125" style="3" customWidth="1"/>
    <col min="2061" max="2065" width="9" style="3" customWidth="1"/>
    <col min="2066" max="2071" width="13.140625" style="3" customWidth="1"/>
    <col min="2072" max="2072" width="0" style="3" hidden="1" customWidth="1"/>
    <col min="2073" max="2073" width="13.140625" style="3" customWidth="1"/>
    <col min="2074" max="2076" width="0" style="3" hidden="1" customWidth="1"/>
    <col min="2077" max="2077" width="13.140625" style="3" customWidth="1"/>
    <col min="2078" max="2078" width="0" style="3" hidden="1" customWidth="1"/>
    <col min="2079" max="2086" width="13.140625" style="3" customWidth="1"/>
    <col min="2087" max="2087" width="15.140625" style="3" customWidth="1"/>
    <col min="2088" max="2306" width="9.140625" style="3"/>
    <col min="2307" max="2307" width="6.140625" style="3" customWidth="1"/>
    <col min="2308" max="2308" width="7.5703125" style="3" customWidth="1"/>
    <col min="2309" max="2309" width="27.140625" style="3" customWidth="1"/>
    <col min="2310" max="2310" width="20.140625" style="3" customWidth="1"/>
    <col min="2311" max="2311" width="7.5703125" style="3" customWidth="1"/>
    <col min="2312" max="2312" width="20.140625" style="3" customWidth="1"/>
    <col min="2313" max="2313" width="28.140625" style="3" customWidth="1"/>
    <col min="2314" max="2314" width="7.5703125" style="3" customWidth="1"/>
    <col min="2315" max="2315" width="24.140625" style="3" customWidth="1"/>
    <col min="2316" max="2316" width="12.5703125" style="3" customWidth="1"/>
    <col min="2317" max="2321" width="9" style="3" customWidth="1"/>
    <col min="2322" max="2327" width="13.140625" style="3" customWidth="1"/>
    <col min="2328" max="2328" width="0" style="3" hidden="1" customWidth="1"/>
    <col min="2329" max="2329" width="13.140625" style="3" customWidth="1"/>
    <col min="2330" max="2332" width="0" style="3" hidden="1" customWidth="1"/>
    <col min="2333" max="2333" width="13.140625" style="3" customWidth="1"/>
    <col min="2334" max="2334" width="0" style="3" hidden="1" customWidth="1"/>
    <col min="2335" max="2342" width="13.140625" style="3" customWidth="1"/>
    <col min="2343" max="2343" width="15.140625" style="3" customWidth="1"/>
    <col min="2344" max="2562" width="9.140625" style="3"/>
    <col min="2563" max="2563" width="6.140625" style="3" customWidth="1"/>
    <col min="2564" max="2564" width="7.5703125" style="3" customWidth="1"/>
    <col min="2565" max="2565" width="27.140625" style="3" customWidth="1"/>
    <col min="2566" max="2566" width="20.140625" style="3" customWidth="1"/>
    <col min="2567" max="2567" width="7.5703125" style="3" customWidth="1"/>
    <col min="2568" max="2568" width="20.140625" style="3" customWidth="1"/>
    <col min="2569" max="2569" width="28.140625" style="3" customWidth="1"/>
    <col min="2570" max="2570" width="7.5703125" style="3" customWidth="1"/>
    <col min="2571" max="2571" width="24.140625" style="3" customWidth="1"/>
    <col min="2572" max="2572" width="12.5703125" style="3" customWidth="1"/>
    <col min="2573" max="2577" width="9" style="3" customWidth="1"/>
    <col min="2578" max="2583" width="13.140625" style="3" customWidth="1"/>
    <col min="2584" max="2584" width="0" style="3" hidden="1" customWidth="1"/>
    <col min="2585" max="2585" width="13.140625" style="3" customWidth="1"/>
    <col min="2586" max="2588" width="0" style="3" hidden="1" customWidth="1"/>
    <col min="2589" max="2589" width="13.140625" style="3" customWidth="1"/>
    <col min="2590" max="2590" width="0" style="3" hidden="1" customWidth="1"/>
    <col min="2591" max="2598" width="13.140625" style="3" customWidth="1"/>
    <col min="2599" max="2599" width="15.140625" style="3" customWidth="1"/>
    <col min="2600" max="2818" width="9.140625" style="3"/>
    <col min="2819" max="2819" width="6.140625" style="3" customWidth="1"/>
    <col min="2820" max="2820" width="7.5703125" style="3" customWidth="1"/>
    <col min="2821" max="2821" width="27.140625" style="3" customWidth="1"/>
    <col min="2822" max="2822" width="20.140625" style="3" customWidth="1"/>
    <col min="2823" max="2823" width="7.5703125" style="3" customWidth="1"/>
    <col min="2824" max="2824" width="20.140625" style="3" customWidth="1"/>
    <col min="2825" max="2825" width="28.140625" style="3" customWidth="1"/>
    <col min="2826" max="2826" width="7.5703125" style="3" customWidth="1"/>
    <col min="2827" max="2827" width="24.140625" style="3" customWidth="1"/>
    <col min="2828" max="2828" width="12.5703125" style="3" customWidth="1"/>
    <col min="2829" max="2833" width="9" style="3" customWidth="1"/>
    <col min="2834" max="2839" width="13.140625" style="3" customWidth="1"/>
    <col min="2840" max="2840" width="0" style="3" hidden="1" customWidth="1"/>
    <col min="2841" max="2841" width="13.140625" style="3" customWidth="1"/>
    <col min="2842" max="2844" width="0" style="3" hidden="1" customWidth="1"/>
    <col min="2845" max="2845" width="13.140625" style="3" customWidth="1"/>
    <col min="2846" max="2846" width="0" style="3" hidden="1" customWidth="1"/>
    <col min="2847" max="2854" width="13.140625" style="3" customWidth="1"/>
    <col min="2855" max="2855" width="15.140625" style="3" customWidth="1"/>
    <col min="2856" max="3074" width="9.140625" style="3"/>
    <col min="3075" max="3075" width="6.140625" style="3" customWidth="1"/>
    <col min="3076" max="3076" width="7.5703125" style="3" customWidth="1"/>
    <col min="3077" max="3077" width="27.140625" style="3" customWidth="1"/>
    <col min="3078" max="3078" width="20.140625" style="3" customWidth="1"/>
    <col min="3079" max="3079" width="7.5703125" style="3" customWidth="1"/>
    <col min="3080" max="3080" width="20.140625" style="3" customWidth="1"/>
    <col min="3081" max="3081" width="28.140625" style="3" customWidth="1"/>
    <col min="3082" max="3082" width="7.5703125" style="3" customWidth="1"/>
    <col min="3083" max="3083" width="24.140625" style="3" customWidth="1"/>
    <col min="3084" max="3084" width="12.5703125" style="3" customWidth="1"/>
    <col min="3085" max="3089" width="9" style="3" customWidth="1"/>
    <col min="3090" max="3095" width="13.140625" style="3" customWidth="1"/>
    <col min="3096" max="3096" width="0" style="3" hidden="1" customWidth="1"/>
    <col min="3097" max="3097" width="13.140625" style="3" customWidth="1"/>
    <col min="3098" max="3100" width="0" style="3" hidden="1" customWidth="1"/>
    <col min="3101" max="3101" width="13.140625" style="3" customWidth="1"/>
    <col min="3102" max="3102" width="0" style="3" hidden="1" customWidth="1"/>
    <col min="3103" max="3110" width="13.140625" style="3" customWidth="1"/>
    <col min="3111" max="3111" width="15.140625" style="3" customWidth="1"/>
    <col min="3112" max="3330" width="9.140625" style="3"/>
    <col min="3331" max="3331" width="6.140625" style="3" customWidth="1"/>
    <col min="3332" max="3332" width="7.5703125" style="3" customWidth="1"/>
    <col min="3333" max="3333" width="27.140625" style="3" customWidth="1"/>
    <col min="3334" max="3334" width="20.140625" style="3" customWidth="1"/>
    <col min="3335" max="3335" width="7.5703125" style="3" customWidth="1"/>
    <col min="3336" max="3336" width="20.140625" style="3" customWidth="1"/>
    <col min="3337" max="3337" width="28.140625" style="3" customWidth="1"/>
    <col min="3338" max="3338" width="7.5703125" style="3" customWidth="1"/>
    <col min="3339" max="3339" width="24.140625" style="3" customWidth="1"/>
    <col min="3340" max="3340" width="12.5703125" style="3" customWidth="1"/>
    <col min="3341" max="3345" width="9" style="3" customWidth="1"/>
    <col min="3346" max="3351" width="13.140625" style="3" customWidth="1"/>
    <col min="3352" max="3352" width="0" style="3" hidden="1" customWidth="1"/>
    <col min="3353" max="3353" width="13.140625" style="3" customWidth="1"/>
    <col min="3354" max="3356" width="0" style="3" hidden="1" customWidth="1"/>
    <col min="3357" max="3357" width="13.140625" style="3" customWidth="1"/>
    <col min="3358" max="3358" width="0" style="3" hidden="1" customWidth="1"/>
    <col min="3359" max="3366" width="13.140625" style="3" customWidth="1"/>
    <col min="3367" max="3367" width="15.140625" style="3" customWidth="1"/>
    <col min="3368" max="3586" width="9.140625" style="3"/>
    <col min="3587" max="3587" width="6.140625" style="3" customWidth="1"/>
    <col min="3588" max="3588" width="7.5703125" style="3" customWidth="1"/>
    <col min="3589" max="3589" width="27.140625" style="3" customWidth="1"/>
    <col min="3590" max="3590" width="20.140625" style="3" customWidth="1"/>
    <col min="3591" max="3591" width="7.5703125" style="3" customWidth="1"/>
    <col min="3592" max="3592" width="20.140625" style="3" customWidth="1"/>
    <col min="3593" max="3593" width="28.140625" style="3" customWidth="1"/>
    <col min="3594" max="3594" width="7.5703125" style="3" customWidth="1"/>
    <col min="3595" max="3595" width="24.140625" style="3" customWidth="1"/>
    <col min="3596" max="3596" width="12.5703125" style="3" customWidth="1"/>
    <col min="3597" max="3601" width="9" style="3" customWidth="1"/>
    <col min="3602" max="3607" width="13.140625" style="3" customWidth="1"/>
    <col min="3608" max="3608" width="0" style="3" hidden="1" customWidth="1"/>
    <col min="3609" max="3609" width="13.140625" style="3" customWidth="1"/>
    <col min="3610" max="3612" width="0" style="3" hidden="1" customWidth="1"/>
    <col min="3613" max="3613" width="13.140625" style="3" customWidth="1"/>
    <col min="3614" max="3614" width="0" style="3" hidden="1" customWidth="1"/>
    <col min="3615" max="3622" width="13.140625" style="3" customWidth="1"/>
    <col min="3623" max="3623" width="15.140625" style="3" customWidth="1"/>
    <col min="3624" max="3842" width="9.140625" style="3"/>
    <col min="3843" max="3843" width="6.140625" style="3" customWidth="1"/>
    <col min="3844" max="3844" width="7.5703125" style="3" customWidth="1"/>
    <col min="3845" max="3845" width="27.140625" style="3" customWidth="1"/>
    <col min="3846" max="3846" width="20.140625" style="3" customWidth="1"/>
    <col min="3847" max="3847" width="7.5703125" style="3" customWidth="1"/>
    <col min="3848" max="3848" width="20.140625" style="3" customWidth="1"/>
    <col min="3849" max="3849" width="28.140625" style="3" customWidth="1"/>
    <col min="3850" max="3850" width="7.5703125" style="3" customWidth="1"/>
    <col min="3851" max="3851" width="24.140625" style="3" customWidth="1"/>
    <col min="3852" max="3852" width="12.5703125" style="3" customWidth="1"/>
    <col min="3853" max="3857" width="9" style="3" customWidth="1"/>
    <col min="3858" max="3863" width="13.140625" style="3" customWidth="1"/>
    <col min="3864" max="3864" width="0" style="3" hidden="1" customWidth="1"/>
    <col min="3865" max="3865" width="13.140625" style="3" customWidth="1"/>
    <col min="3866" max="3868" width="0" style="3" hidden="1" customWidth="1"/>
    <col min="3869" max="3869" width="13.140625" style="3" customWidth="1"/>
    <col min="3870" max="3870" width="0" style="3" hidden="1" customWidth="1"/>
    <col min="3871" max="3878" width="13.140625" style="3" customWidth="1"/>
    <col min="3879" max="3879" width="15.140625" style="3" customWidth="1"/>
    <col min="3880" max="4098" width="9.140625" style="3"/>
    <col min="4099" max="4099" width="6.140625" style="3" customWidth="1"/>
    <col min="4100" max="4100" width="7.5703125" style="3" customWidth="1"/>
    <col min="4101" max="4101" width="27.140625" style="3" customWidth="1"/>
    <col min="4102" max="4102" width="20.140625" style="3" customWidth="1"/>
    <col min="4103" max="4103" width="7.5703125" style="3" customWidth="1"/>
    <col min="4104" max="4104" width="20.140625" style="3" customWidth="1"/>
    <col min="4105" max="4105" width="28.140625" style="3" customWidth="1"/>
    <col min="4106" max="4106" width="7.5703125" style="3" customWidth="1"/>
    <col min="4107" max="4107" width="24.140625" style="3" customWidth="1"/>
    <col min="4108" max="4108" width="12.5703125" style="3" customWidth="1"/>
    <col min="4109" max="4113" width="9" style="3" customWidth="1"/>
    <col min="4114" max="4119" width="13.140625" style="3" customWidth="1"/>
    <col min="4120" max="4120" width="0" style="3" hidden="1" customWidth="1"/>
    <col min="4121" max="4121" width="13.140625" style="3" customWidth="1"/>
    <col min="4122" max="4124" width="0" style="3" hidden="1" customWidth="1"/>
    <col min="4125" max="4125" width="13.140625" style="3" customWidth="1"/>
    <col min="4126" max="4126" width="0" style="3" hidden="1" customWidth="1"/>
    <col min="4127" max="4134" width="13.140625" style="3" customWidth="1"/>
    <col min="4135" max="4135" width="15.140625" style="3" customWidth="1"/>
    <col min="4136" max="4354" width="9.140625" style="3"/>
    <col min="4355" max="4355" width="6.140625" style="3" customWidth="1"/>
    <col min="4356" max="4356" width="7.5703125" style="3" customWidth="1"/>
    <col min="4357" max="4357" width="27.140625" style="3" customWidth="1"/>
    <col min="4358" max="4358" width="20.140625" style="3" customWidth="1"/>
    <col min="4359" max="4359" width="7.5703125" style="3" customWidth="1"/>
    <col min="4360" max="4360" width="20.140625" style="3" customWidth="1"/>
    <col min="4361" max="4361" width="28.140625" style="3" customWidth="1"/>
    <col min="4362" max="4362" width="7.5703125" style="3" customWidth="1"/>
    <col min="4363" max="4363" width="24.140625" style="3" customWidth="1"/>
    <col min="4364" max="4364" width="12.5703125" style="3" customWidth="1"/>
    <col min="4365" max="4369" width="9" style="3" customWidth="1"/>
    <col min="4370" max="4375" width="13.140625" style="3" customWidth="1"/>
    <col min="4376" max="4376" width="0" style="3" hidden="1" customWidth="1"/>
    <col min="4377" max="4377" width="13.140625" style="3" customWidth="1"/>
    <col min="4378" max="4380" width="0" style="3" hidden="1" customWidth="1"/>
    <col min="4381" max="4381" width="13.140625" style="3" customWidth="1"/>
    <col min="4382" max="4382" width="0" style="3" hidden="1" customWidth="1"/>
    <col min="4383" max="4390" width="13.140625" style="3" customWidth="1"/>
    <col min="4391" max="4391" width="15.140625" style="3" customWidth="1"/>
    <col min="4392" max="4610" width="9.140625" style="3"/>
    <col min="4611" max="4611" width="6.140625" style="3" customWidth="1"/>
    <col min="4612" max="4612" width="7.5703125" style="3" customWidth="1"/>
    <col min="4613" max="4613" width="27.140625" style="3" customWidth="1"/>
    <col min="4614" max="4614" width="20.140625" style="3" customWidth="1"/>
    <col min="4615" max="4615" width="7.5703125" style="3" customWidth="1"/>
    <col min="4616" max="4616" width="20.140625" style="3" customWidth="1"/>
    <col min="4617" max="4617" width="28.140625" style="3" customWidth="1"/>
    <col min="4618" max="4618" width="7.5703125" style="3" customWidth="1"/>
    <col min="4619" max="4619" width="24.140625" style="3" customWidth="1"/>
    <col min="4620" max="4620" width="12.5703125" style="3" customWidth="1"/>
    <col min="4621" max="4625" width="9" style="3" customWidth="1"/>
    <col min="4626" max="4631" width="13.140625" style="3" customWidth="1"/>
    <col min="4632" max="4632" width="0" style="3" hidden="1" customWidth="1"/>
    <col min="4633" max="4633" width="13.140625" style="3" customWidth="1"/>
    <col min="4634" max="4636" width="0" style="3" hidden="1" customWidth="1"/>
    <col min="4637" max="4637" width="13.140625" style="3" customWidth="1"/>
    <col min="4638" max="4638" width="0" style="3" hidden="1" customWidth="1"/>
    <col min="4639" max="4646" width="13.140625" style="3" customWidth="1"/>
    <col min="4647" max="4647" width="15.140625" style="3" customWidth="1"/>
    <col min="4648" max="4866" width="9.140625" style="3"/>
    <col min="4867" max="4867" width="6.140625" style="3" customWidth="1"/>
    <col min="4868" max="4868" width="7.5703125" style="3" customWidth="1"/>
    <col min="4869" max="4869" width="27.140625" style="3" customWidth="1"/>
    <col min="4870" max="4870" width="20.140625" style="3" customWidth="1"/>
    <col min="4871" max="4871" width="7.5703125" style="3" customWidth="1"/>
    <col min="4872" max="4872" width="20.140625" style="3" customWidth="1"/>
    <col min="4873" max="4873" width="28.140625" style="3" customWidth="1"/>
    <col min="4874" max="4874" width="7.5703125" style="3" customWidth="1"/>
    <col min="4875" max="4875" width="24.140625" style="3" customWidth="1"/>
    <col min="4876" max="4876" width="12.5703125" style="3" customWidth="1"/>
    <col min="4877" max="4881" width="9" style="3" customWidth="1"/>
    <col min="4882" max="4887" width="13.140625" style="3" customWidth="1"/>
    <col min="4888" max="4888" width="0" style="3" hidden="1" customWidth="1"/>
    <col min="4889" max="4889" width="13.140625" style="3" customWidth="1"/>
    <col min="4890" max="4892" width="0" style="3" hidden="1" customWidth="1"/>
    <col min="4893" max="4893" width="13.140625" style="3" customWidth="1"/>
    <col min="4894" max="4894" width="0" style="3" hidden="1" customWidth="1"/>
    <col min="4895" max="4902" width="13.140625" style="3" customWidth="1"/>
    <col min="4903" max="4903" width="15.140625" style="3" customWidth="1"/>
    <col min="4904" max="5122" width="9.140625" style="3"/>
    <col min="5123" max="5123" width="6.140625" style="3" customWidth="1"/>
    <col min="5124" max="5124" width="7.5703125" style="3" customWidth="1"/>
    <col min="5125" max="5125" width="27.140625" style="3" customWidth="1"/>
    <col min="5126" max="5126" width="20.140625" style="3" customWidth="1"/>
    <col min="5127" max="5127" width="7.5703125" style="3" customWidth="1"/>
    <col min="5128" max="5128" width="20.140625" style="3" customWidth="1"/>
    <col min="5129" max="5129" width="28.140625" style="3" customWidth="1"/>
    <col min="5130" max="5130" width="7.5703125" style="3" customWidth="1"/>
    <col min="5131" max="5131" width="24.140625" style="3" customWidth="1"/>
    <col min="5132" max="5132" width="12.5703125" style="3" customWidth="1"/>
    <col min="5133" max="5137" width="9" style="3" customWidth="1"/>
    <col min="5138" max="5143" width="13.140625" style="3" customWidth="1"/>
    <col min="5144" max="5144" width="0" style="3" hidden="1" customWidth="1"/>
    <col min="5145" max="5145" width="13.140625" style="3" customWidth="1"/>
    <col min="5146" max="5148" width="0" style="3" hidden="1" customWidth="1"/>
    <col min="5149" max="5149" width="13.140625" style="3" customWidth="1"/>
    <col min="5150" max="5150" width="0" style="3" hidden="1" customWidth="1"/>
    <col min="5151" max="5158" width="13.140625" style="3" customWidth="1"/>
    <col min="5159" max="5159" width="15.140625" style="3" customWidth="1"/>
    <col min="5160" max="5378" width="9.140625" style="3"/>
    <col min="5379" max="5379" width="6.140625" style="3" customWidth="1"/>
    <col min="5380" max="5380" width="7.5703125" style="3" customWidth="1"/>
    <col min="5381" max="5381" width="27.140625" style="3" customWidth="1"/>
    <col min="5382" max="5382" width="20.140625" style="3" customWidth="1"/>
    <col min="5383" max="5383" width="7.5703125" style="3" customWidth="1"/>
    <col min="5384" max="5384" width="20.140625" style="3" customWidth="1"/>
    <col min="5385" max="5385" width="28.140625" style="3" customWidth="1"/>
    <col min="5386" max="5386" width="7.5703125" style="3" customWidth="1"/>
    <col min="5387" max="5387" width="24.140625" style="3" customWidth="1"/>
    <col min="5388" max="5388" width="12.5703125" style="3" customWidth="1"/>
    <col min="5389" max="5393" width="9" style="3" customWidth="1"/>
    <col min="5394" max="5399" width="13.140625" style="3" customWidth="1"/>
    <col min="5400" max="5400" width="0" style="3" hidden="1" customWidth="1"/>
    <col min="5401" max="5401" width="13.140625" style="3" customWidth="1"/>
    <col min="5402" max="5404" width="0" style="3" hidden="1" customWidth="1"/>
    <col min="5405" max="5405" width="13.140625" style="3" customWidth="1"/>
    <col min="5406" max="5406" width="0" style="3" hidden="1" customWidth="1"/>
    <col min="5407" max="5414" width="13.140625" style="3" customWidth="1"/>
    <col min="5415" max="5415" width="15.140625" style="3" customWidth="1"/>
    <col min="5416" max="5634" width="9.140625" style="3"/>
    <col min="5635" max="5635" width="6.140625" style="3" customWidth="1"/>
    <col min="5636" max="5636" width="7.5703125" style="3" customWidth="1"/>
    <col min="5637" max="5637" width="27.140625" style="3" customWidth="1"/>
    <col min="5638" max="5638" width="20.140625" style="3" customWidth="1"/>
    <col min="5639" max="5639" width="7.5703125" style="3" customWidth="1"/>
    <col min="5640" max="5640" width="20.140625" style="3" customWidth="1"/>
    <col min="5641" max="5641" width="28.140625" style="3" customWidth="1"/>
    <col min="5642" max="5642" width="7.5703125" style="3" customWidth="1"/>
    <col min="5643" max="5643" width="24.140625" style="3" customWidth="1"/>
    <col min="5644" max="5644" width="12.5703125" style="3" customWidth="1"/>
    <col min="5645" max="5649" width="9" style="3" customWidth="1"/>
    <col min="5650" max="5655" width="13.140625" style="3" customWidth="1"/>
    <col min="5656" max="5656" width="0" style="3" hidden="1" customWidth="1"/>
    <col min="5657" max="5657" width="13.140625" style="3" customWidth="1"/>
    <col min="5658" max="5660" width="0" style="3" hidden="1" customWidth="1"/>
    <col min="5661" max="5661" width="13.140625" style="3" customWidth="1"/>
    <col min="5662" max="5662" width="0" style="3" hidden="1" customWidth="1"/>
    <col min="5663" max="5670" width="13.140625" style="3" customWidth="1"/>
    <col min="5671" max="5671" width="15.140625" style="3" customWidth="1"/>
    <col min="5672" max="5890" width="9.140625" style="3"/>
    <col min="5891" max="5891" width="6.140625" style="3" customWidth="1"/>
    <col min="5892" max="5892" width="7.5703125" style="3" customWidth="1"/>
    <col min="5893" max="5893" width="27.140625" style="3" customWidth="1"/>
    <col min="5894" max="5894" width="20.140625" style="3" customWidth="1"/>
    <col min="5895" max="5895" width="7.5703125" style="3" customWidth="1"/>
    <col min="5896" max="5896" width="20.140625" style="3" customWidth="1"/>
    <col min="5897" max="5897" width="28.140625" style="3" customWidth="1"/>
    <col min="5898" max="5898" width="7.5703125" style="3" customWidth="1"/>
    <col min="5899" max="5899" width="24.140625" style="3" customWidth="1"/>
    <col min="5900" max="5900" width="12.5703125" style="3" customWidth="1"/>
    <col min="5901" max="5905" width="9" style="3" customWidth="1"/>
    <col min="5906" max="5911" width="13.140625" style="3" customWidth="1"/>
    <col min="5912" max="5912" width="0" style="3" hidden="1" customWidth="1"/>
    <col min="5913" max="5913" width="13.140625" style="3" customWidth="1"/>
    <col min="5914" max="5916" width="0" style="3" hidden="1" customWidth="1"/>
    <col min="5917" max="5917" width="13.140625" style="3" customWidth="1"/>
    <col min="5918" max="5918" width="0" style="3" hidden="1" customWidth="1"/>
    <col min="5919" max="5926" width="13.140625" style="3" customWidth="1"/>
    <col min="5927" max="5927" width="15.140625" style="3" customWidth="1"/>
    <col min="5928" max="6146" width="9.140625" style="3"/>
    <col min="6147" max="6147" width="6.140625" style="3" customWidth="1"/>
    <col min="6148" max="6148" width="7.5703125" style="3" customWidth="1"/>
    <col min="6149" max="6149" width="27.140625" style="3" customWidth="1"/>
    <col min="6150" max="6150" width="20.140625" style="3" customWidth="1"/>
    <col min="6151" max="6151" width="7.5703125" style="3" customWidth="1"/>
    <col min="6152" max="6152" width="20.140625" style="3" customWidth="1"/>
    <col min="6153" max="6153" width="28.140625" style="3" customWidth="1"/>
    <col min="6154" max="6154" width="7.5703125" style="3" customWidth="1"/>
    <col min="6155" max="6155" width="24.140625" style="3" customWidth="1"/>
    <col min="6156" max="6156" width="12.5703125" style="3" customWidth="1"/>
    <col min="6157" max="6161" width="9" style="3" customWidth="1"/>
    <col min="6162" max="6167" width="13.140625" style="3" customWidth="1"/>
    <col min="6168" max="6168" width="0" style="3" hidden="1" customWidth="1"/>
    <col min="6169" max="6169" width="13.140625" style="3" customWidth="1"/>
    <col min="6170" max="6172" width="0" style="3" hidden="1" customWidth="1"/>
    <col min="6173" max="6173" width="13.140625" style="3" customWidth="1"/>
    <col min="6174" max="6174" width="0" style="3" hidden="1" customWidth="1"/>
    <col min="6175" max="6182" width="13.140625" style="3" customWidth="1"/>
    <col min="6183" max="6183" width="15.140625" style="3" customWidth="1"/>
    <col min="6184" max="6402" width="9.140625" style="3"/>
    <col min="6403" max="6403" width="6.140625" style="3" customWidth="1"/>
    <col min="6404" max="6404" width="7.5703125" style="3" customWidth="1"/>
    <col min="6405" max="6405" width="27.140625" style="3" customWidth="1"/>
    <col min="6406" max="6406" width="20.140625" style="3" customWidth="1"/>
    <col min="6407" max="6407" width="7.5703125" style="3" customWidth="1"/>
    <col min="6408" max="6408" width="20.140625" style="3" customWidth="1"/>
    <col min="6409" max="6409" width="28.140625" style="3" customWidth="1"/>
    <col min="6410" max="6410" width="7.5703125" style="3" customWidth="1"/>
    <col min="6411" max="6411" width="24.140625" style="3" customWidth="1"/>
    <col min="6412" max="6412" width="12.5703125" style="3" customWidth="1"/>
    <col min="6413" max="6417" width="9" style="3" customWidth="1"/>
    <col min="6418" max="6423" width="13.140625" style="3" customWidth="1"/>
    <col min="6424" max="6424" width="0" style="3" hidden="1" customWidth="1"/>
    <col min="6425" max="6425" width="13.140625" style="3" customWidth="1"/>
    <col min="6426" max="6428" width="0" style="3" hidden="1" customWidth="1"/>
    <col min="6429" max="6429" width="13.140625" style="3" customWidth="1"/>
    <col min="6430" max="6430" width="0" style="3" hidden="1" customWidth="1"/>
    <col min="6431" max="6438" width="13.140625" style="3" customWidth="1"/>
    <col min="6439" max="6439" width="15.140625" style="3" customWidth="1"/>
    <col min="6440" max="6658" width="9.140625" style="3"/>
    <col min="6659" max="6659" width="6.140625" style="3" customWidth="1"/>
    <col min="6660" max="6660" width="7.5703125" style="3" customWidth="1"/>
    <col min="6661" max="6661" width="27.140625" style="3" customWidth="1"/>
    <col min="6662" max="6662" width="20.140625" style="3" customWidth="1"/>
    <col min="6663" max="6663" width="7.5703125" style="3" customWidth="1"/>
    <col min="6664" max="6664" width="20.140625" style="3" customWidth="1"/>
    <col min="6665" max="6665" width="28.140625" style="3" customWidth="1"/>
    <col min="6666" max="6666" width="7.5703125" style="3" customWidth="1"/>
    <col min="6667" max="6667" width="24.140625" style="3" customWidth="1"/>
    <col min="6668" max="6668" width="12.5703125" style="3" customWidth="1"/>
    <col min="6669" max="6673" width="9" style="3" customWidth="1"/>
    <col min="6674" max="6679" width="13.140625" style="3" customWidth="1"/>
    <col min="6680" max="6680" width="0" style="3" hidden="1" customWidth="1"/>
    <col min="6681" max="6681" width="13.140625" style="3" customWidth="1"/>
    <col min="6682" max="6684" width="0" style="3" hidden="1" customWidth="1"/>
    <col min="6685" max="6685" width="13.140625" style="3" customWidth="1"/>
    <col min="6686" max="6686" width="0" style="3" hidden="1" customWidth="1"/>
    <col min="6687" max="6694" width="13.140625" style="3" customWidth="1"/>
    <col min="6695" max="6695" width="15.140625" style="3" customWidth="1"/>
    <col min="6696" max="6914" width="9.140625" style="3"/>
    <col min="6915" max="6915" width="6.140625" style="3" customWidth="1"/>
    <col min="6916" max="6916" width="7.5703125" style="3" customWidth="1"/>
    <col min="6917" max="6917" width="27.140625" style="3" customWidth="1"/>
    <col min="6918" max="6918" width="20.140625" style="3" customWidth="1"/>
    <col min="6919" max="6919" width="7.5703125" style="3" customWidth="1"/>
    <col min="6920" max="6920" width="20.140625" style="3" customWidth="1"/>
    <col min="6921" max="6921" width="28.140625" style="3" customWidth="1"/>
    <col min="6922" max="6922" width="7.5703125" style="3" customWidth="1"/>
    <col min="6923" max="6923" width="24.140625" style="3" customWidth="1"/>
    <col min="6924" max="6924" width="12.5703125" style="3" customWidth="1"/>
    <col min="6925" max="6929" width="9" style="3" customWidth="1"/>
    <col min="6930" max="6935" width="13.140625" style="3" customWidth="1"/>
    <col min="6936" max="6936" width="0" style="3" hidden="1" customWidth="1"/>
    <col min="6937" max="6937" width="13.140625" style="3" customWidth="1"/>
    <col min="6938" max="6940" width="0" style="3" hidden="1" customWidth="1"/>
    <col min="6941" max="6941" width="13.140625" style="3" customWidth="1"/>
    <col min="6942" max="6942" width="0" style="3" hidden="1" customWidth="1"/>
    <col min="6943" max="6950" width="13.140625" style="3" customWidth="1"/>
    <col min="6951" max="6951" width="15.140625" style="3" customWidth="1"/>
    <col min="6952" max="7170" width="9.140625" style="3"/>
    <col min="7171" max="7171" width="6.140625" style="3" customWidth="1"/>
    <col min="7172" max="7172" width="7.5703125" style="3" customWidth="1"/>
    <col min="7173" max="7173" width="27.140625" style="3" customWidth="1"/>
    <col min="7174" max="7174" width="20.140625" style="3" customWidth="1"/>
    <col min="7175" max="7175" width="7.5703125" style="3" customWidth="1"/>
    <col min="7176" max="7176" width="20.140625" style="3" customWidth="1"/>
    <col min="7177" max="7177" width="28.140625" style="3" customWidth="1"/>
    <col min="7178" max="7178" width="7.5703125" style="3" customWidth="1"/>
    <col min="7179" max="7179" width="24.140625" style="3" customWidth="1"/>
    <col min="7180" max="7180" width="12.5703125" style="3" customWidth="1"/>
    <col min="7181" max="7185" width="9" style="3" customWidth="1"/>
    <col min="7186" max="7191" width="13.140625" style="3" customWidth="1"/>
    <col min="7192" max="7192" width="0" style="3" hidden="1" customWidth="1"/>
    <col min="7193" max="7193" width="13.140625" style="3" customWidth="1"/>
    <col min="7194" max="7196" width="0" style="3" hidden="1" customWidth="1"/>
    <col min="7197" max="7197" width="13.140625" style="3" customWidth="1"/>
    <col min="7198" max="7198" width="0" style="3" hidden="1" customWidth="1"/>
    <col min="7199" max="7206" width="13.140625" style="3" customWidth="1"/>
    <col min="7207" max="7207" width="15.140625" style="3" customWidth="1"/>
    <col min="7208" max="7426" width="9.140625" style="3"/>
    <col min="7427" max="7427" width="6.140625" style="3" customWidth="1"/>
    <col min="7428" max="7428" width="7.5703125" style="3" customWidth="1"/>
    <col min="7429" max="7429" width="27.140625" style="3" customWidth="1"/>
    <col min="7430" max="7430" width="20.140625" style="3" customWidth="1"/>
    <col min="7431" max="7431" width="7.5703125" style="3" customWidth="1"/>
    <col min="7432" max="7432" width="20.140625" style="3" customWidth="1"/>
    <col min="7433" max="7433" width="28.140625" style="3" customWidth="1"/>
    <col min="7434" max="7434" width="7.5703125" style="3" customWidth="1"/>
    <col min="7435" max="7435" width="24.140625" style="3" customWidth="1"/>
    <col min="7436" max="7436" width="12.5703125" style="3" customWidth="1"/>
    <col min="7437" max="7441" width="9" style="3" customWidth="1"/>
    <col min="7442" max="7447" width="13.140625" style="3" customWidth="1"/>
    <col min="7448" max="7448" width="0" style="3" hidden="1" customWidth="1"/>
    <col min="7449" max="7449" width="13.140625" style="3" customWidth="1"/>
    <col min="7450" max="7452" width="0" style="3" hidden="1" customWidth="1"/>
    <col min="7453" max="7453" width="13.140625" style="3" customWidth="1"/>
    <col min="7454" max="7454" width="0" style="3" hidden="1" customWidth="1"/>
    <col min="7455" max="7462" width="13.140625" style="3" customWidth="1"/>
    <col min="7463" max="7463" width="15.140625" style="3" customWidth="1"/>
    <col min="7464" max="7682" width="9.140625" style="3"/>
    <col min="7683" max="7683" width="6.140625" style="3" customWidth="1"/>
    <col min="7684" max="7684" width="7.5703125" style="3" customWidth="1"/>
    <col min="7685" max="7685" width="27.140625" style="3" customWidth="1"/>
    <col min="7686" max="7686" width="20.140625" style="3" customWidth="1"/>
    <col min="7687" max="7687" width="7.5703125" style="3" customWidth="1"/>
    <col min="7688" max="7688" width="20.140625" style="3" customWidth="1"/>
    <col min="7689" max="7689" width="28.140625" style="3" customWidth="1"/>
    <col min="7690" max="7690" width="7.5703125" style="3" customWidth="1"/>
    <col min="7691" max="7691" width="24.140625" style="3" customWidth="1"/>
    <col min="7692" max="7692" width="12.5703125" style="3" customWidth="1"/>
    <col min="7693" max="7697" width="9" style="3" customWidth="1"/>
    <col min="7698" max="7703" width="13.140625" style="3" customWidth="1"/>
    <col min="7704" max="7704" width="0" style="3" hidden="1" customWidth="1"/>
    <col min="7705" max="7705" width="13.140625" style="3" customWidth="1"/>
    <col min="7706" max="7708" width="0" style="3" hidden="1" customWidth="1"/>
    <col min="7709" max="7709" width="13.140625" style="3" customWidth="1"/>
    <col min="7710" max="7710" width="0" style="3" hidden="1" customWidth="1"/>
    <col min="7711" max="7718" width="13.140625" style="3" customWidth="1"/>
    <col min="7719" max="7719" width="15.140625" style="3" customWidth="1"/>
    <col min="7720" max="7938" width="9.140625" style="3"/>
    <col min="7939" max="7939" width="6.140625" style="3" customWidth="1"/>
    <col min="7940" max="7940" width="7.5703125" style="3" customWidth="1"/>
    <col min="7941" max="7941" width="27.140625" style="3" customWidth="1"/>
    <col min="7942" max="7942" width="20.140625" style="3" customWidth="1"/>
    <col min="7943" max="7943" width="7.5703125" style="3" customWidth="1"/>
    <col min="7944" max="7944" width="20.140625" style="3" customWidth="1"/>
    <col min="7945" max="7945" width="28.140625" style="3" customWidth="1"/>
    <col min="7946" max="7946" width="7.5703125" style="3" customWidth="1"/>
    <col min="7947" max="7947" width="24.140625" style="3" customWidth="1"/>
    <col min="7948" max="7948" width="12.5703125" style="3" customWidth="1"/>
    <col min="7949" max="7953" width="9" style="3" customWidth="1"/>
    <col min="7954" max="7959" width="13.140625" style="3" customWidth="1"/>
    <col min="7960" max="7960" width="0" style="3" hidden="1" customWidth="1"/>
    <col min="7961" max="7961" width="13.140625" style="3" customWidth="1"/>
    <col min="7962" max="7964" width="0" style="3" hidden="1" customWidth="1"/>
    <col min="7965" max="7965" width="13.140625" style="3" customWidth="1"/>
    <col min="7966" max="7966" width="0" style="3" hidden="1" customWidth="1"/>
    <col min="7967" max="7974" width="13.140625" style="3" customWidth="1"/>
    <col min="7975" max="7975" width="15.140625" style="3" customWidth="1"/>
    <col min="7976" max="8194" width="9.140625" style="3"/>
    <col min="8195" max="8195" width="6.140625" style="3" customWidth="1"/>
    <col min="8196" max="8196" width="7.5703125" style="3" customWidth="1"/>
    <col min="8197" max="8197" width="27.140625" style="3" customWidth="1"/>
    <col min="8198" max="8198" width="20.140625" style="3" customWidth="1"/>
    <col min="8199" max="8199" width="7.5703125" style="3" customWidth="1"/>
    <col min="8200" max="8200" width="20.140625" style="3" customWidth="1"/>
    <col min="8201" max="8201" width="28.140625" style="3" customWidth="1"/>
    <col min="8202" max="8202" width="7.5703125" style="3" customWidth="1"/>
    <col min="8203" max="8203" width="24.140625" style="3" customWidth="1"/>
    <col min="8204" max="8204" width="12.5703125" style="3" customWidth="1"/>
    <col min="8205" max="8209" width="9" style="3" customWidth="1"/>
    <col min="8210" max="8215" width="13.140625" style="3" customWidth="1"/>
    <col min="8216" max="8216" width="0" style="3" hidden="1" customWidth="1"/>
    <col min="8217" max="8217" width="13.140625" style="3" customWidth="1"/>
    <col min="8218" max="8220" width="0" style="3" hidden="1" customWidth="1"/>
    <col min="8221" max="8221" width="13.140625" style="3" customWidth="1"/>
    <col min="8222" max="8222" width="0" style="3" hidden="1" customWidth="1"/>
    <col min="8223" max="8230" width="13.140625" style="3" customWidth="1"/>
    <col min="8231" max="8231" width="15.140625" style="3" customWidth="1"/>
    <col min="8232" max="8450" width="9.140625" style="3"/>
    <col min="8451" max="8451" width="6.140625" style="3" customWidth="1"/>
    <col min="8452" max="8452" width="7.5703125" style="3" customWidth="1"/>
    <col min="8453" max="8453" width="27.140625" style="3" customWidth="1"/>
    <col min="8454" max="8454" width="20.140625" style="3" customWidth="1"/>
    <col min="8455" max="8455" width="7.5703125" style="3" customWidth="1"/>
    <col min="8456" max="8456" width="20.140625" style="3" customWidth="1"/>
    <col min="8457" max="8457" width="28.140625" style="3" customWidth="1"/>
    <col min="8458" max="8458" width="7.5703125" style="3" customWidth="1"/>
    <col min="8459" max="8459" width="24.140625" style="3" customWidth="1"/>
    <col min="8460" max="8460" width="12.5703125" style="3" customWidth="1"/>
    <col min="8461" max="8465" width="9" style="3" customWidth="1"/>
    <col min="8466" max="8471" width="13.140625" style="3" customWidth="1"/>
    <col min="8472" max="8472" width="0" style="3" hidden="1" customWidth="1"/>
    <col min="8473" max="8473" width="13.140625" style="3" customWidth="1"/>
    <col min="8474" max="8476" width="0" style="3" hidden="1" customWidth="1"/>
    <col min="8477" max="8477" width="13.140625" style="3" customWidth="1"/>
    <col min="8478" max="8478" width="0" style="3" hidden="1" customWidth="1"/>
    <col min="8479" max="8486" width="13.140625" style="3" customWidth="1"/>
    <col min="8487" max="8487" width="15.140625" style="3" customWidth="1"/>
    <col min="8488" max="8706" width="9.140625" style="3"/>
    <col min="8707" max="8707" width="6.140625" style="3" customWidth="1"/>
    <col min="8708" max="8708" width="7.5703125" style="3" customWidth="1"/>
    <col min="8709" max="8709" width="27.140625" style="3" customWidth="1"/>
    <col min="8710" max="8710" width="20.140625" style="3" customWidth="1"/>
    <col min="8711" max="8711" width="7.5703125" style="3" customWidth="1"/>
    <col min="8712" max="8712" width="20.140625" style="3" customWidth="1"/>
    <col min="8713" max="8713" width="28.140625" style="3" customWidth="1"/>
    <col min="8714" max="8714" width="7.5703125" style="3" customWidth="1"/>
    <col min="8715" max="8715" width="24.140625" style="3" customWidth="1"/>
    <col min="8716" max="8716" width="12.5703125" style="3" customWidth="1"/>
    <col min="8717" max="8721" width="9" style="3" customWidth="1"/>
    <col min="8722" max="8727" width="13.140625" style="3" customWidth="1"/>
    <col min="8728" max="8728" width="0" style="3" hidden="1" customWidth="1"/>
    <col min="8729" max="8729" width="13.140625" style="3" customWidth="1"/>
    <col min="8730" max="8732" width="0" style="3" hidden="1" customWidth="1"/>
    <col min="8733" max="8733" width="13.140625" style="3" customWidth="1"/>
    <col min="8734" max="8734" width="0" style="3" hidden="1" customWidth="1"/>
    <col min="8735" max="8742" width="13.140625" style="3" customWidth="1"/>
    <col min="8743" max="8743" width="15.140625" style="3" customWidth="1"/>
    <col min="8744" max="8962" width="9.140625" style="3"/>
    <col min="8963" max="8963" width="6.140625" style="3" customWidth="1"/>
    <col min="8964" max="8964" width="7.5703125" style="3" customWidth="1"/>
    <col min="8965" max="8965" width="27.140625" style="3" customWidth="1"/>
    <col min="8966" max="8966" width="20.140625" style="3" customWidth="1"/>
    <col min="8967" max="8967" width="7.5703125" style="3" customWidth="1"/>
    <col min="8968" max="8968" width="20.140625" style="3" customWidth="1"/>
    <col min="8969" max="8969" width="28.140625" style="3" customWidth="1"/>
    <col min="8970" max="8970" width="7.5703125" style="3" customWidth="1"/>
    <col min="8971" max="8971" width="24.140625" style="3" customWidth="1"/>
    <col min="8972" max="8972" width="12.5703125" style="3" customWidth="1"/>
    <col min="8973" max="8977" width="9" style="3" customWidth="1"/>
    <col min="8978" max="8983" width="13.140625" style="3" customWidth="1"/>
    <col min="8984" max="8984" width="0" style="3" hidden="1" customWidth="1"/>
    <col min="8985" max="8985" width="13.140625" style="3" customWidth="1"/>
    <col min="8986" max="8988" width="0" style="3" hidden="1" customWidth="1"/>
    <col min="8989" max="8989" width="13.140625" style="3" customWidth="1"/>
    <col min="8990" max="8990" width="0" style="3" hidden="1" customWidth="1"/>
    <col min="8991" max="8998" width="13.140625" style="3" customWidth="1"/>
    <col min="8999" max="8999" width="15.140625" style="3" customWidth="1"/>
    <col min="9000" max="9218" width="9.140625" style="3"/>
    <col min="9219" max="9219" width="6.140625" style="3" customWidth="1"/>
    <col min="9220" max="9220" width="7.5703125" style="3" customWidth="1"/>
    <col min="9221" max="9221" width="27.140625" style="3" customWidth="1"/>
    <col min="9222" max="9222" width="20.140625" style="3" customWidth="1"/>
    <col min="9223" max="9223" width="7.5703125" style="3" customWidth="1"/>
    <col min="9224" max="9224" width="20.140625" style="3" customWidth="1"/>
    <col min="9225" max="9225" width="28.140625" style="3" customWidth="1"/>
    <col min="9226" max="9226" width="7.5703125" style="3" customWidth="1"/>
    <col min="9227" max="9227" width="24.140625" style="3" customWidth="1"/>
    <col min="9228" max="9228" width="12.5703125" style="3" customWidth="1"/>
    <col min="9229" max="9233" width="9" style="3" customWidth="1"/>
    <col min="9234" max="9239" width="13.140625" style="3" customWidth="1"/>
    <col min="9240" max="9240" width="0" style="3" hidden="1" customWidth="1"/>
    <col min="9241" max="9241" width="13.140625" style="3" customWidth="1"/>
    <col min="9242" max="9244" width="0" style="3" hidden="1" customWidth="1"/>
    <col min="9245" max="9245" width="13.140625" style="3" customWidth="1"/>
    <col min="9246" max="9246" width="0" style="3" hidden="1" customWidth="1"/>
    <col min="9247" max="9254" width="13.140625" style="3" customWidth="1"/>
    <col min="9255" max="9255" width="15.140625" style="3" customWidth="1"/>
    <col min="9256" max="9474" width="9.140625" style="3"/>
    <col min="9475" max="9475" width="6.140625" style="3" customWidth="1"/>
    <col min="9476" max="9476" width="7.5703125" style="3" customWidth="1"/>
    <col min="9477" max="9477" width="27.140625" style="3" customWidth="1"/>
    <col min="9478" max="9478" width="20.140625" style="3" customWidth="1"/>
    <col min="9479" max="9479" width="7.5703125" style="3" customWidth="1"/>
    <col min="9480" max="9480" width="20.140625" style="3" customWidth="1"/>
    <col min="9481" max="9481" width="28.140625" style="3" customWidth="1"/>
    <col min="9482" max="9482" width="7.5703125" style="3" customWidth="1"/>
    <col min="9483" max="9483" width="24.140625" style="3" customWidth="1"/>
    <col min="9484" max="9484" width="12.5703125" style="3" customWidth="1"/>
    <col min="9485" max="9489" width="9" style="3" customWidth="1"/>
    <col min="9490" max="9495" width="13.140625" style="3" customWidth="1"/>
    <col min="9496" max="9496" width="0" style="3" hidden="1" customWidth="1"/>
    <col min="9497" max="9497" width="13.140625" style="3" customWidth="1"/>
    <col min="9498" max="9500" width="0" style="3" hidden="1" customWidth="1"/>
    <col min="9501" max="9501" width="13.140625" style="3" customWidth="1"/>
    <col min="9502" max="9502" width="0" style="3" hidden="1" customWidth="1"/>
    <col min="9503" max="9510" width="13.140625" style="3" customWidth="1"/>
    <col min="9511" max="9511" width="15.140625" style="3" customWidth="1"/>
    <col min="9512" max="9730" width="9.140625" style="3"/>
    <col min="9731" max="9731" width="6.140625" style="3" customWidth="1"/>
    <col min="9732" max="9732" width="7.5703125" style="3" customWidth="1"/>
    <col min="9733" max="9733" width="27.140625" style="3" customWidth="1"/>
    <col min="9734" max="9734" width="20.140625" style="3" customWidth="1"/>
    <col min="9735" max="9735" width="7.5703125" style="3" customWidth="1"/>
    <col min="9736" max="9736" width="20.140625" style="3" customWidth="1"/>
    <col min="9737" max="9737" width="28.140625" style="3" customWidth="1"/>
    <col min="9738" max="9738" width="7.5703125" style="3" customWidth="1"/>
    <col min="9739" max="9739" width="24.140625" style="3" customWidth="1"/>
    <col min="9740" max="9740" width="12.5703125" style="3" customWidth="1"/>
    <col min="9741" max="9745" width="9" style="3" customWidth="1"/>
    <col min="9746" max="9751" width="13.140625" style="3" customWidth="1"/>
    <col min="9752" max="9752" width="0" style="3" hidden="1" customWidth="1"/>
    <col min="9753" max="9753" width="13.140625" style="3" customWidth="1"/>
    <col min="9754" max="9756" width="0" style="3" hidden="1" customWidth="1"/>
    <col min="9757" max="9757" width="13.140625" style="3" customWidth="1"/>
    <col min="9758" max="9758" width="0" style="3" hidden="1" customWidth="1"/>
    <col min="9759" max="9766" width="13.140625" style="3" customWidth="1"/>
    <col min="9767" max="9767" width="15.140625" style="3" customWidth="1"/>
    <col min="9768" max="9986" width="9.140625" style="3"/>
    <col min="9987" max="9987" width="6.140625" style="3" customWidth="1"/>
    <col min="9988" max="9988" width="7.5703125" style="3" customWidth="1"/>
    <col min="9989" max="9989" width="27.140625" style="3" customWidth="1"/>
    <col min="9990" max="9990" width="20.140625" style="3" customWidth="1"/>
    <col min="9991" max="9991" width="7.5703125" style="3" customWidth="1"/>
    <col min="9992" max="9992" width="20.140625" style="3" customWidth="1"/>
    <col min="9993" max="9993" width="28.140625" style="3" customWidth="1"/>
    <col min="9994" max="9994" width="7.5703125" style="3" customWidth="1"/>
    <col min="9995" max="9995" width="24.140625" style="3" customWidth="1"/>
    <col min="9996" max="9996" width="12.5703125" style="3" customWidth="1"/>
    <col min="9997" max="10001" width="9" style="3" customWidth="1"/>
    <col min="10002" max="10007" width="13.140625" style="3" customWidth="1"/>
    <col min="10008" max="10008" width="0" style="3" hidden="1" customWidth="1"/>
    <col min="10009" max="10009" width="13.140625" style="3" customWidth="1"/>
    <col min="10010" max="10012" width="0" style="3" hidden="1" customWidth="1"/>
    <col min="10013" max="10013" width="13.140625" style="3" customWidth="1"/>
    <col min="10014" max="10014" width="0" style="3" hidden="1" customWidth="1"/>
    <col min="10015" max="10022" width="13.140625" style="3" customWidth="1"/>
    <col min="10023" max="10023" width="15.140625" style="3" customWidth="1"/>
    <col min="10024" max="10242" width="9.140625" style="3"/>
    <col min="10243" max="10243" width="6.140625" style="3" customWidth="1"/>
    <col min="10244" max="10244" width="7.5703125" style="3" customWidth="1"/>
    <col min="10245" max="10245" width="27.140625" style="3" customWidth="1"/>
    <col min="10246" max="10246" width="20.140625" style="3" customWidth="1"/>
    <col min="10247" max="10247" width="7.5703125" style="3" customWidth="1"/>
    <col min="10248" max="10248" width="20.140625" style="3" customWidth="1"/>
    <col min="10249" max="10249" width="28.140625" style="3" customWidth="1"/>
    <col min="10250" max="10250" width="7.5703125" style="3" customWidth="1"/>
    <col min="10251" max="10251" width="24.140625" style="3" customWidth="1"/>
    <col min="10252" max="10252" width="12.5703125" style="3" customWidth="1"/>
    <col min="10253" max="10257" width="9" style="3" customWidth="1"/>
    <col min="10258" max="10263" width="13.140625" style="3" customWidth="1"/>
    <col min="10264" max="10264" width="0" style="3" hidden="1" customWidth="1"/>
    <col min="10265" max="10265" width="13.140625" style="3" customWidth="1"/>
    <col min="10266" max="10268" width="0" style="3" hidden="1" customWidth="1"/>
    <col min="10269" max="10269" width="13.140625" style="3" customWidth="1"/>
    <col min="10270" max="10270" width="0" style="3" hidden="1" customWidth="1"/>
    <col min="10271" max="10278" width="13.140625" style="3" customWidth="1"/>
    <col min="10279" max="10279" width="15.140625" style="3" customWidth="1"/>
    <col min="10280" max="10498" width="9.140625" style="3"/>
    <col min="10499" max="10499" width="6.140625" style="3" customWidth="1"/>
    <col min="10500" max="10500" width="7.5703125" style="3" customWidth="1"/>
    <col min="10501" max="10501" width="27.140625" style="3" customWidth="1"/>
    <col min="10502" max="10502" width="20.140625" style="3" customWidth="1"/>
    <col min="10503" max="10503" width="7.5703125" style="3" customWidth="1"/>
    <col min="10504" max="10504" width="20.140625" style="3" customWidth="1"/>
    <col min="10505" max="10505" width="28.140625" style="3" customWidth="1"/>
    <col min="10506" max="10506" width="7.5703125" style="3" customWidth="1"/>
    <col min="10507" max="10507" width="24.140625" style="3" customWidth="1"/>
    <col min="10508" max="10508" width="12.5703125" style="3" customWidth="1"/>
    <col min="10509" max="10513" width="9" style="3" customWidth="1"/>
    <col min="10514" max="10519" width="13.140625" style="3" customWidth="1"/>
    <col min="10520" max="10520" width="0" style="3" hidden="1" customWidth="1"/>
    <col min="10521" max="10521" width="13.140625" style="3" customWidth="1"/>
    <col min="10522" max="10524" width="0" style="3" hidden="1" customWidth="1"/>
    <col min="10525" max="10525" width="13.140625" style="3" customWidth="1"/>
    <col min="10526" max="10526" width="0" style="3" hidden="1" customWidth="1"/>
    <col min="10527" max="10534" width="13.140625" style="3" customWidth="1"/>
    <col min="10535" max="10535" width="15.140625" style="3" customWidth="1"/>
    <col min="10536" max="10754" width="9.140625" style="3"/>
    <col min="10755" max="10755" width="6.140625" style="3" customWidth="1"/>
    <col min="10756" max="10756" width="7.5703125" style="3" customWidth="1"/>
    <col min="10757" max="10757" width="27.140625" style="3" customWidth="1"/>
    <col min="10758" max="10758" width="20.140625" style="3" customWidth="1"/>
    <col min="10759" max="10759" width="7.5703125" style="3" customWidth="1"/>
    <col min="10760" max="10760" width="20.140625" style="3" customWidth="1"/>
    <col min="10761" max="10761" width="28.140625" style="3" customWidth="1"/>
    <col min="10762" max="10762" width="7.5703125" style="3" customWidth="1"/>
    <col min="10763" max="10763" width="24.140625" style="3" customWidth="1"/>
    <col min="10764" max="10764" width="12.5703125" style="3" customWidth="1"/>
    <col min="10765" max="10769" width="9" style="3" customWidth="1"/>
    <col min="10770" max="10775" width="13.140625" style="3" customWidth="1"/>
    <col min="10776" max="10776" width="0" style="3" hidden="1" customWidth="1"/>
    <col min="10777" max="10777" width="13.140625" style="3" customWidth="1"/>
    <col min="10778" max="10780" width="0" style="3" hidden="1" customWidth="1"/>
    <col min="10781" max="10781" width="13.140625" style="3" customWidth="1"/>
    <col min="10782" max="10782" width="0" style="3" hidden="1" customWidth="1"/>
    <col min="10783" max="10790" width="13.140625" style="3" customWidth="1"/>
    <col min="10791" max="10791" width="15.140625" style="3" customWidth="1"/>
    <col min="10792" max="11010" width="9.140625" style="3"/>
    <col min="11011" max="11011" width="6.140625" style="3" customWidth="1"/>
    <col min="11012" max="11012" width="7.5703125" style="3" customWidth="1"/>
    <col min="11013" max="11013" width="27.140625" style="3" customWidth="1"/>
    <col min="11014" max="11014" width="20.140625" style="3" customWidth="1"/>
    <col min="11015" max="11015" width="7.5703125" style="3" customWidth="1"/>
    <col min="11016" max="11016" width="20.140625" style="3" customWidth="1"/>
    <col min="11017" max="11017" width="28.140625" style="3" customWidth="1"/>
    <col min="11018" max="11018" width="7.5703125" style="3" customWidth="1"/>
    <col min="11019" max="11019" width="24.140625" style="3" customWidth="1"/>
    <col min="11020" max="11020" width="12.5703125" style="3" customWidth="1"/>
    <col min="11021" max="11025" width="9" style="3" customWidth="1"/>
    <col min="11026" max="11031" width="13.140625" style="3" customWidth="1"/>
    <col min="11032" max="11032" width="0" style="3" hidden="1" customWidth="1"/>
    <col min="11033" max="11033" width="13.140625" style="3" customWidth="1"/>
    <col min="11034" max="11036" width="0" style="3" hidden="1" customWidth="1"/>
    <col min="11037" max="11037" width="13.140625" style="3" customWidth="1"/>
    <col min="11038" max="11038" width="0" style="3" hidden="1" customWidth="1"/>
    <col min="11039" max="11046" width="13.140625" style="3" customWidth="1"/>
    <col min="11047" max="11047" width="15.140625" style="3" customWidth="1"/>
    <col min="11048" max="11266" width="9.140625" style="3"/>
    <col min="11267" max="11267" width="6.140625" style="3" customWidth="1"/>
    <col min="11268" max="11268" width="7.5703125" style="3" customWidth="1"/>
    <col min="11269" max="11269" width="27.140625" style="3" customWidth="1"/>
    <col min="11270" max="11270" width="20.140625" style="3" customWidth="1"/>
    <col min="11271" max="11271" width="7.5703125" style="3" customWidth="1"/>
    <col min="11272" max="11272" width="20.140625" style="3" customWidth="1"/>
    <col min="11273" max="11273" width="28.140625" style="3" customWidth="1"/>
    <col min="11274" max="11274" width="7.5703125" style="3" customWidth="1"/>
    <col min="11275" max="11275" width="24.140625" style="3" customWidth="1"/>
    <col min="11276" max="11276" width="12.5703125" style="3" customWidth="1"/>
    <col min="11277" max="11281" width="9" style="3" customWidth="1"/>
    <col min="11282" max="11287" width="13.140625" style="3" customWidth="1"/>
    <col min="11288" max="11288" width="0" style="3" hidden="1" customWidth="1"/>
    <col min="11289" max="11289" width="13.140625" style="3" customWidth="1"/>
    <col min="11290" max="11292" width="0" style="3" hidden="1" customWidth="1"/>
    <col min="11293" max="11293" width="13.140625" style="3" customWidth="1"/>
    <col min="11294" max="11294" width="0" style="3" hidden="1" customWidth="1"/>
    <col min="11295" max="11302" width="13.140625" style="3" customWidth="1"/>
    <col min="11303" max="11303" width="15.140625" style="3" customWidth="1"/>
    <col min="11304" max="11522" width="9.140625" style="3"/>
    <col min="11523" max="11523" width="6.140625" style="3" customWidth="1"/>
    <col min="11524" max="11524" width="7.5703125" style="3" customWidth="1"/>
    <col min="11525" max="11525" width="27.140625" style="3" customWidth="1"/>
    <col min="11526" max="11526" width="20.140625" style="3" customWidth="1"/>
    <col min="11527" max="11527" width="7.5703125" style="3" customWidth="1"/>
    <col min="11528" max="11528" width="20.140625" style="3" customWidth="1"/>
    <col min="11529" max="11529" width="28.140625" style="3" customWidth="1"/>
    <col min="11530" max="11530" width="7.5703125" style="3" customWidth="1"/>
    <col min="11531" max="11531" width="24.140625" style="3" customWidth="1"/>
    <col min="11532" max="11532" width="12.5703125" style="3" customWidth="1"/>
    <col min="11533" max="11537" width="9" style="3" customWidth="1"/>
    <col min="11538" max="11543" width="13.140625" style="3" customWidth="1"/>
    <col min="11544" max="11544" width="0" style="3" hidden="1" customWidth="1"/>
    <col min="11545" max="11545" width="13.140625" style="3" customWidth="1"/>
    <col min="11546" max="11548" width="0" style="3" hidden="1" customWidth="1"/>
    <col min="11549" max="11549" width="13.140625" style="3" customWidth="1"/>
    <col min="11550" max="11550" width="0" style="3" hidden="1" customWidth="1"/>
    <col min="11551" max="11558" width="13.140625" style="3" customWidth="1"/>
    <col min="11559" max="11559" width="15.140625" style="3" customWidth="1"/>
    <col min="11560" max="11778" width="9.140625" style="3"/>
    <col min="11779" max="11779" width="6.140625" style="3" customWidth="1"/>
    <col min="11780" max="11780" width="7.5703125" style="3" customWidth="1"/>
    <col min="11781" max="11781" width="27.140625" style="3" customWidth="1"/>
    <col min="11782" max="11782" width="20.140625" style="3" customWidth="1"/>
    <col min="11783" max="11783" width="7.5703125" style="3" customWidth="1"/>
    <col min="11784" max="11784" width="20.140625" style="3" customWidth="1"/>
    <col min="11785" max="11785" width="28.140625" style="3" customWidth="1"/>
    <col min="11786" max="11786" width="7.5703125" style="3" customWidth="1"/>
    <col min="11787" max="11787" width="24.140625" style="3" customWidth="1"/>
    <col min="11788" max="11788" width="12.5703125" style="3" customWidth="1"/>
    <col min="11789" max="11793" width="9" style="3" customWidth="1"/>
    <col min="11794" max="11799" width="13.140625" style="3" customWidth="1"/>
    <col min="11800" max="11800" width="0" style="3" hidden="1" customWidth="1"/>
    <col min="11801" max="11801" width="13.140625" style="3" customWidth="1"/>
    <col min="11802" max="11804" width="0" style="3" hidden="1" customWidth="1"/>
    <col min="11805" max="11805" width="13.140625" style="3" customWidth="1"/>
    <col min="11806" max="11806" width="0" style="3" hidden="1" customWidth="1"/>
    <col min="11807" max="11814" width="13.140625" style="3" customWidth="1"/>
    <col min="11815" max="11815" width="15.140625" style="3" customWidth="1"/>
    <col min="11816" max="12034" width="9.140625" style="3"/>
    <col min="12035" max="12035" width="6.140625" style="3" customWidth="1"/>
    <col min="12036" max="12036" width="7.5703125" style="3" customWidth="1"/>
    <col min="12037" max="12037" width="27.140625" style="3" customWidth="1"/>
    <col min="12038" max="12038" width="20.140625" style="3" customWidth="1"/>
    <col min="12039" max="12039" width="7.5703125" style="3" customWidth="1"/>
    <col min="12040" max="12040" width="20.140625" style="3" customWidth="1"/>
    <col min="12041" max="12041" width="28.140625" style="3" customWidth="1"/>
    <col min="12042" max="12042" width="7.5703125" style="3" customWidth="1"/>
    <col min="12043" max="12043" width="24.140625" style="3" customWidth="1"/>
    <col min="12044" max="12044" width="12.5703125" style="3" customWidth="1"/>
    <col min="12045" max="12049" width="9" style="3" customWidth="1"/>
    <col min="12050" max="12055" width="13.140625" style="3" customWidth="1"/>
    <col min="12056" max="12056" width="0" style="3" hidden="1" customWidth="1"/>
    <col min="12057" max="12057" width="13.140625" style="3" customWidth="1"/>
    <col min="12058" max="12060" width="0" style="3" hidden="1" customWidth="1"/>
    <col min="12061" max="12061" width="13.140625" style="3" customWidth="1"/>
    <col min="12062" max="12062" width="0" style="3" hidden="1" customWidth="1"/>
    <col min="12063" max="12070" width="13.140625" style="3" customWidth="1"/>
    <col min="12071" max="12071" width="15.140625" style="3" customWidth="1"/>
    <col min="12072" max="12290" width="9.140625" style="3"/>
    <col min="12291" max="12291" width="6.140625" style="3" customWidth="1"/>
    <col min="12292" max="12292" width="7.5703125" style="3" customWidth="1"/>
    <col min="12293" max="12293" width="27.140625" style="3" customWidth="1"/>
    <col min="12294" max="12294" width="20.140625" style="3" customWidth="1"/>
    <col min="12295" max="12295" width="7.5703125" style="3" customWidth="1"/>
    <col min="12296" max="12296" width="20.140625" style="3" customWidth="1"/>
    <col min="12297" max="12297" width="28.140625" style="3" customWidth="1"/>
    <col min="12298" max="12298" width="7.5703125" style="3" customWidth="1"/>
    <col min="12299" max="12299" width="24.140625" style="3" customWidth="1"/>
    <col min="12300" max="12300" width="12.5703125" style="3" customWidth="1"/>
    <col min="12301" max="12305" width="9" style="3" customWidth="1"/>
    <col min="12306" max="12311" width="13.140625" style="3" customWidth="1"/>
    <col min="12312" max="12312" width="0" style="3" hidden="1" customWidth="1"/>
    <col min="12313" max="12313" width="13.140625" style="3" customWidth="1"/>
    <col min="12314" max="12316" width="0" style="3" hidden="1" customWidth="1"/>
    <col min="12317" max="12317" width="13.140625" style="3" customWidth="1"/>
    <col min="12318" max="12318" width="0" style="3" hidden="1" customWidth="1"/>
    <col min="12319" max="12326" width="13.140625" style="3" customWidth="1"/>
    <col min="12327" max="12327" width="15.140625" style="3" customWidth="1"/>
    <col min="12328" max="12546" width="9.140625" style="3"/>
    <col min="12547" max="12547" width="6.140625" style="3" customWidth="1"/>
    <col min="12548" max="12548" width="7.5703125" style="3" customWidth="1"/>
    <col min="12549" max="12549" width="27.140625" style="3" customWidth="1"/>
    <col min="12550" max="12550" width="20.140625" style="3" customWidth="1"/>
    <col min="12551" max="12551" width="7.5703125" style="3" customWidth="1"/>
    <col min="12552" max="12552" width="20.140625" style="3" customWidth="1"/>
    <col min="12553" max="12553" width="28.140625" style="3" customWidth="1"/>
    <col min="12554" max="12554" width="7.5703125" style="3" customWidth="1"/>
    <col min="12555" max="12555" width="24.140625" style="3" customWidth="1"/>
    <col min="12556" max="12556" width="12.5703125" style="3" customWidth="1"/>
    <col min="12557" max="12561" width="9" style="3" customWidth="1"/>
    <col min="12562" max="12567" width="13.140625" style="3" customWidth="1"/>
    <col min="12568" max="12568" width="0" style="3" hidden="1" customWidth="1"/>
    <col min="12569" max="12569" width="13.140625" style="3" customWidth="1"/>
    <col min="12570" max="12572" width="0" style="3" hidden="1" customWidth="1"/>
    <col min="12573" max="12573" width="13.140625" style="3" customWidth="1"/>
    <col min="12574" max="12574" width="0" style="3" hidden="1" customWidth="1"/>
    <col min="12575" max="12582" width="13.140625" style="3" customWidth="1"/>
    <col min="12583" max="12583" width="15.140625" style="3" customWidth="1"/>
    <col min="12584" max="12802" width="9.140625" style="3"/>
    <col min="12803" max="12803" width="6.140625" style="3" customWidth="1"/>
    <col min="12804" max="12804" width="7.5703125" style="3" customWidth="1"/>
    <col min="12805" max="12805" width="27.140625" style="3" customWidth="1"/>
    <col min="12806" max="12806" width="20.140625" style="3" customWidth="1"/>
    <col min="12807" max="12807" width="7.5703125" style="3" customWidth="1"/>
    <col min="12808" max="12808" width="20.140625" style="3" customWidth="1"/>
    <col min="12809" max="12809" width="28.140625" style="3" customWidth="1"/>
    <col min="12810" max="12810" width="7.5703125" style="3" customWidth="1"/>
    <col min="12811" max="12811" width="24.140625" style="3" customWidth="1"/>
    <col min="12812" max="12812" width="12.5703125" style="3" customWidth="1"/>
    <col min="12813" max="12817" width="9" style="3" customWidth="1"/>
    <col min="12818" max="12823" width="13.140625" style="3" customWidth="1"/>
    <col min="12824" max="12824" width="0" style="3" hidden="1" customWidth="1"/>
    <col min="12825" max="12825" width="13.140625" style="3" customWidth="1"/>
    <col min="12826" max="12828" width="0" style="3" hidden="1" customWidth="1"/>
    <col min="12829" max="12829" width="13.140625" style="3" customWidth="1"/>
    <col min="12830" max="12830" width="0" style="3" hidden="1" customWidth="1"/>
    <col min="12831" max="12838" width="13.140625" style="3" customWidth="1"/>
    <col min="12839" max="12839" width="15.140625" style="3" customWidth="1"/>
    <col min="12840" max="13058" width="9.140625" style="3"/>
    <col min="13059" max="13059" width="6.140625" style="3" customWidth="1"/>
    <col min="13060" max="13060" width="7.5703125" style="3" customWidth="1"/>
    <col min="13061" max="13061" width="27.140625" style="3" customWidth="1"/>
    <col min="13062" max="13062" width="20.140625" style="3" customWidth="1"/>
    <col min="13063" max="13063" width="7.5703125" style="3" customWidth="1"/>
    <col min="13064" max="13064" width="20.140625" style="3" customWidth="1"/>
    <col min="13065" max="13065" width="28.140625" style="3" customWidth="1"/>
    <col min="13066" max="13066" width="7.5703125" style="3" customWidth="1"/>
    <col min="13067" max="13067" width="24.140625" style="3" customWidth="1"/>
    <col min="13068" max="13068" width="12.5703125" style="3" customWidth="1"/>
    <col min="13069" max="13073" width="9" style="3" customWidth="1"/>
    <col min="13074" max="13079" width="13.140625" style="3" customWidth="1"/>
    <col min="13080" max="13080" width="0" style="3" hidden="1" customWidth="1"/>
    <col min="13081" max="13081" width="13.140625" style="3" customWidth="1"/>
    <col min="13082" max="13084" width="0" style="3" hidden="1" customWidth="1"/>
    <col min="13085" max="13085" width="13.140625" style="3" customWidth="1"/>
    <col min="13086" max="13086" width="0" style="3" hidden="1" customWidth="1"/>
    <col min="13087" max="13094" width="13.140625" style="3" customWidth="1"/>
    <col min="13095" max="13095" width="15.140625" style="3" customWidth="1"/>
    <col min="13096" max="13314" width="9.140625" style="3"/>
    <col min="13315" max="13315" width="6.140625" style="3" customWidth="1"/>
    <col min="13316" max="13316" width="7.5703125" style="3" customWidth="1"/>
    <col min="13317" max="13317" width="27.140625" style="3" customWidth="1"/>
    <col min="13318" max="13318" width="20.140625" style="3" customWidth="1"/>
    <col min="13319" max="13319" width="7.5703125" style="3" customWidth="1"/>
    <col min="13320" max="13320" width="20.140625" style="3" customWidth="1"/>
    <col min="13321" max="13321" width="28.140625" style="3" customWidth="1"/>
    <col min="13322" max="13322" width="7.5703125" style="3" customWidth="1"/>
    <col min="13323" max="13323" width="24.140625" style="3" customWidth="1"/>
    <col min="13324" max="13324" width="12.5703125" style="3" customWidth="1"/>
    <col min="13325" max="13329" width="9" style="3" customWidth="1"/>
    <col min="13330" max="13335" width="13.140625" style="3" customWidth="1"/>
    <col min="13336" max="13336" width="0" style="3" hidden="1" customWidth="1"/>
    <col min="13337" max="13337" width="13.140625" style="3" customWidth="1"/>
    <col min="13338" max="13340" width="0" style="3" hidden="1" customWidth="1"/>
    <col min="13341" max="13341" width="13.140625" style="3" customWidth="1"/>
    <col min="13342" max="13342" width="0" style="3" hidden="1" customWidth="1"/>
    <col min="13343" max="13350" width="13.140625" style="3" customWidth="1"/>
    <col min="13351" max="13351" width="15.140625" style="3" customWidth="1"/>
    <col min="13352" max="13570" width="9.140625" style="3"/>
    <col min="13571" max="13571" width="6.140625" style="3" customWidth="1"/>
    <col min="13572" max="13572" width="7.5703125" style="3" customWidth="1"/>
    <col min="13573" max="13573" width="27.140625" style="3" customWidth="1"/>
    <col min="13574" max="13574" width="20.140625" style="3" customWidth="1"/>
    <col min="13575" max="13575" width="7.5703125" style="3" customWidth="1"/>
    <col min="13576" max="13576" width="20.140625" style="3" customWidth="1"/>
    <col min="13577" max="13577" width="28.140625" style="3" customWidth="1"/>
    <col min="13578" max="13578" width="7.5703125" style="3" customWidth="1"/>
    <col min="13579" max="13579" width="24.140625" style="3" customWidth="1"/>
    <col min="13580" max="13580" width="12.5703125" style="3" customWidth="1"/>
    <col min="13581" max="13585" width="9" style="3" customWidth="1"/>
    <col min="13586" max="13591" width="13.140625" style="3" customWidth="1"/>
    <col min="13592" max="13592" width="0" style="3" hidden="1" customWidth="1"/>
    <col min="13593" max="13593" width="13.140625" style="3" customWidth="1"/>
    <col min="13594" max="13596" width="0" style="3" hidden="1" customWidth="1"/>
    <col min="13597" max="13597" width="13.140625" style="3" customWidth="1"/>
    <col min="13598" max="13598" width="0" style="3" hidden="1" customWidth="1"/>
    <col min="13599" max="13606" width="13.140625" style="3" customWidth="1"/>
    <col min="13607" max="13607" width="15.140625" style="3" customWidth="1"/>
    <col min="13608" max="13826" width="9.140625" style="3"/>
    <col min="13827" max="13827" width="6.140625" style="3" customWidth="1"/>
    <col min="13828" max="13828" width="7.5703125" style="3" customWidth="1"/>
    <col min="13829" max="13829" width="27.140625" style="3" customWidth="1"/>
    <col min="13830" max="13830" width="20.140625" style="3" customWidth="1"/>
    <col min="13831" max="13831" width="7.5703125" style="3" customWidth="1"/>
    <col min="13832" max="13832" width="20.140625" style="3" customWidth="1"/>
    <col min="13833" max="13833" width="28.140625" style="3" customWidth="1"/>
    <col min="13834" max="13834" width="7.5703125" style="3" customWidth="1"/>
    <col min="13835" max="13835" width="24.140625" style="3" customWidth="1"/>
    <col min="13836" max="13836" width="12.5703125" style="3" customWidth="1"/>
    <col min="13837" max="13841" width="9" style="3" customWidth="1"/>
    <col min="13842" max="13847" width="13.140625" style="3" customWidth="1"/>
    <col min="13848" max="13848" width="0" style="3" hidden="1" customWidth="1"/>
    <col min="13849" max="13849" width="13.140625" style="3" customWidth="1"/>
    <col min="13850" max="13852" width="0" style="3" hidden="1" customWidth="1"/>
    <col min="13853" max="13853" width="13.140625" style="3" customWidth="1"/>
    <col min="13854" max="13854" width="0" style="3" hidden="1" customWidth="1"/>
    <col min="13855" max="13862" width="13.140625" style="3" customWidth="1"/>
    <col min="13863" max="13863" width="15.140625" style="3" customWidth="1"/>
    <col min="13864" max="14082" width="9.140625" style="3"/>
    <col min="14083" max="14083" width="6.140625" style="3" customWidth="1"/>
    <col min="14084" max="14084" width="7.5703125" style="3" customWidth="1"/>
    <col min="14085" max="14085" width="27.140625" style="3" customWidth="1"/>
    <col min="14086" max="14086" width="20.140625" style="3" customWidth="1"/>
    <col min="14087" max="14087" width="7.5703125" style="3" customWidth="1"/>
    <col min="14088" max="14088" width="20.140625" style="3" customWidth="1"/>
    <col min="14089" max="14089" width="28.140625" style="3" customWidth="1"/>
    <col min="14090" max="14090" width="7.5703125" style="3" customWidth="1"/>
    <col min="14091" max="14091" width="24.140625" style="3" customWidth="1"/>
    <col min="14092" max="14092" width="12.5703125" style="3" customWidth="1"/>
    <col min="14093" max="14097" width="9" style="3" customWidth="1"/>
    <col min="14098" max="14103" width="13.140625" style="3" customWidth="1"/>
    <col min="14104" max="14104" width="0" style="3" hidden="1" customWidth="1"/>
    <col min="14105" max="14105" width="13.140625" style="3" customWidth="1"/>
    <col min="14106" max="14108" width="0" style="3" hidden="1" customWidth="1"/>
    <col min="14109" max="14109" width="13.140625" style="3" customWidth="1"/>
    <col min="14110" max="14110" width="0" style="3" hidden="1" customWidth="1"/>
    <col min="14111" max="14118" width="13.140625" style="3" customWidth="1"/>
    <col min="14119" max="14119" width="15.140625" style="3" customWidth="1"/>
    <col min="14120" max="14338" width="9.140625" style="3"/>
    <col min="14339" max="14339" width="6.140625" style="3" customWidth="1"/>
    <col min="14340" max="14340" width="7.5703125" style="3" customWidth="1"/>
    <col min="14341" max="14341" width="27.140625" style="3" customWidth="1"/>
    <col min="14342" max="14342" width="20.140625" style="3" customWidth="1"/>
    <col min="14343" max="14343" width="7.5703125" style="3" customWidth="1"/>
    <col min="14344" max="14344" width="20.140625" style="3" customWidth="1"/>
    <col min="14345" max="14345" width="28.140625" style="3" customWidth="1"/>
    <col min="14346" max="14346" width="7.5703125" style="3" customWidth="1"/>
    <col min="14347" max="14347" width="24.140625" style="3" customWidth="1"/>
    <col min="14348" max="14348" width="12.5703125" style="3" customWidth="1"/>
    <col min="14349" max="14353" width="9" style="3" customWidth="1"/>
    <col min="14354" max="14359" width="13.140625" style="3" customWidth="1"/>
    <col min="14360" max="14360" width="0" style="3" hidden="1" customWidth="1"/>
    <col min="14361" max="14361" width="13.140625" style="3" customWidth="1"/>
    <col min="14362" max="14364" width="0" style="3" hidden="1" customWidth="1"/>
    <col min="14365" max="14365" width="13.140625" style="3" customWidth="1"/>
    <col min="14366" max="14366" width="0" style="3" hidden="1" customWidth="1"/>
    <col min="14367" max="14374" width="13.140625" style="3" customWidth="1"/>
    <col min="14375" max="14375" width="15.140625" style="3" customWidth="1"/>
    <col min="14376" max="14594" width="9.140625" style="3"/>
    <col min="14595" max="14595" width="6.140625" style="3" customWidth="1"/>
    <col min="14596" max="14596" width="7.5703125" style="3" customWidth="1"/>
    <col min="14597" max="14597" width="27.140625" style="3" customWidth="1"/>
    <col min="14598" max="14598" width="20.140625" style="3" customWidth="1"/>
    <col min="14599" max="14599" width="7.5703125" style="3" customWidth="1"/>
    <col min="14600" max="14600" width="20.140625" style="3" customWidth="1"/>
    <col min="14601" max="14601" width="28.140625" style="3" customWidth="1"/>
    <col min="14602" max="14602" width="7.5703125" style="3" customWidth="1"/>
    <col min="14603" max="14603" width="24.140625" style="3" customWidth="1"/>
    <col min="14604" max="14604" width="12.5703125" style="3" customWidth="1"/>
    <col min="14605" max="14609" width="9" style="3" customWidth="1"/>
    <col min="14610" max="14615" width="13.140625" style="3" customWidth="1"/>
    <col min="14616" max="14616" width="0" style="3" hidden="1" customWidth="1"/>
    <col min="14617" max="14617" width="13.140625" style="3" customWidth="1"/>
    <col min="14618" max="14620" width="0" style="3" hidden="1" customWidth="1"/>
    <col min="14621" max="14621" width="13.140625" style="3" customWidth="1"/>
    <col min="14622" max="14622" width="0" style="3" hidden="1" customWidth="1"/>
    <col min="14623" max="14630" width="13.140625" style="3" customWidth="1"/>
    <col min="14631" max="14631" width="15.140625" style="3" customWidth="1"/>
    <col min="14632" max="14850" width="9.140625" style="3"/>
    <col min="14851" max="14851" width="6.140625" style="3" customWidth="1"/>
    <col min="14852" max="14852" width="7.5703125" style="3" customWidth="1"/>
    <col min="14853" max="14853" width="27.140625" style="3" customWidth="1"/>
    <col min="14854" max="14854" width="20.140625" style="3" customWidth="1"/>
    <col min="14855" max="14855" width="7.5703125" style="3" customWidth="1"/>
    <col min="14856" max="14856" width="20.140625" style="3" customWidth="1"/>
    <col min="14857" max="14857" width="28.140625" style="3" customWidth="1"/>
    <col min="14858" max="14858" width="7.5703125" style="3" customWidth="1"/>
    <col min="14859" max="14859" width="24.140625" style="3" customWidth="1"/>
    <col min="14860" max="14860" width="12.5703125" style="3" customWidth="1"/>
    <col min="14861" max="14865" width="9" style="3" customWidth="1"/>
    <col min="14866" max="14871" width="13.140625" style="3" customWidth="1"/>
    <col min="14872" max="14872" width="0" style="3" hidden="1" customWidth="1"/>
    <col min="14873" max="14873" width="13.140625" style="3" customWidth="1"/>
    <col min="14874" max="14876" width="0" style="3" hidden="1" customWidth="1"/>
    <col min="14877" max="14877" width="13.140625" style="3" customWidth="1"/>
    <col min="14878" max="14878" width="0" style="3" hidden="1" customWidth="1"/>
    <col min="14879" max="14886" width="13.140625" style="3" customWidth="1"/>
    <col min="14887" max="14887" width="15.140625" style="3" customWidth="1"/>
    <col min="14888" max="15106" width="9.140625" style="3"/>
    <col min="15107" max="15107" width="6.140625" style="3" customWidth="1"/>
    <col min="15108" max="15108" width="7.5703125" style="3" customWidth="1"/>
    <col min="15109" max="15109" width="27.140625" style="3" customWidth="1"/>
    <col min="15110" max="15110" width="20.140625" style="3" customWidth="1"/>
    <col min="15111" max="15111" width="7.5703125" style="3" customWidth="1"/>
    <col min="15112" max="15112" width="20.140625" style="3" customWidth="1"/>
    <col min="15113" max="15113" width="28.140625" style="3" customWidth="1"/>
    <col min="15114" max="15114" width="7.5703125" style="3" customWidth="1"/>
    <col min="15115" max="15115" width="24.140625" style="3" customWidth="1"/>
    <col min="15116" max="15116" width="12.5703125" style="3" customWidth="1"/>
    <col min="15117" max="15121" width="9" style="3" customWidth="1"/>
    <col min="15122" max="15127" width="13.140625" style="3" customWidth="1"/>
    <col min="15128" max="15128" width="0" style="3" hidden="1" customWidth="1"/>
    <col min="15129" max="15129" width="13.140625" style="3" customWidth="1"/>
    <col min="15130" max="15132" width="0" style="3" hidden="1" customWidth="1"/>
    <col min="15133" max="15133" width="13.140625" style="3" customWidth="1"/>
    <col min="15134" max="15134" width="0" style="3" hidden="1" customWidth="1"/>
    <col min="15135" max="15142" width="13.140625" style="3" customWidth="1"/>
    <col min="15143" max="15143" width="15.140625" style="3" customWidth="1"/>
    <col min="15144" max="15362" width="9.140625" style="3"/>
    <col min="15363" max="15363" width="6.140625" style="3" customWidth="1"/>
    <col min="15364" max="15364" width="7.5703125" style="3" customWidth="1"/>
    <col min="15365" max="15365" width="27.140625" style="3" customWidth="1"/>
    <col min="15366" max="15366" width="20.140625" style="3" customWidth="1"/>
    <col min="15367" max="15367" width="7.5703125" style="3" customWidth="1"/>
    <col min="15368" max="15368" width="20.140625" style="3" customWidth="1"/>
    <col min="15369" max="15369" width="28.140625" style="3" customWidth="1"/>
    <col min="15370" max="15370" width="7.5703125" style="3" customWidth="1"/>
    <col min="15371" max="15371" width="24.140625" style="3" customWidth="1"/>
    <col min="15372" max="15372" width="12.5703125" style="3" customWidth="1"/>
    <col min="15373" max="15377" width="9" style="3" customWidth="1"/>
    <col min="15378" max="15383" width="13.140625" style="3" customWidth="1"/>
    <col min="15384" max="15384" width="0" style="3" hidden="1" customWidth="1"/>
    <col min="15385" max="15385" width="13.140625" style="3" customWidth="1"/>
    <col min="15386" max="15388" width="0" style="3" hidden="1" customWidth="1"/>
    <col min="15389" max="15389" width="13.140625" style="3" customWidth="1"/>
    <col min="15390" max="15390" width="0" style="3" hidden="1" customWidth="1"/>
    <col min="15391" max="15398" width="13.140625" style="3" customWidth="1"/>
    <col min="15399" max="15399" width="15.140625" style="3" customWidth="1"/>
    <col min="15400" max="15618" width="9.140625" style="3"/>
    <col min="15619" max="15619" width="6.140625" style="3" customWidth="1"/>
    <col min="15620" max="15620" width="7.5703125" style="3" customWidth="1"/>
    <col min="15621" max="15621" width="27.140625" style="3" customWidth="1"/>
    <col min="15622" max="15622" width="20.140625" style="3" customWidth="1"/>
    <col min="15623" max="15623" width="7.5703125" style="3" customWidth="1"/>
    <col min="15624" max="15624" width="20.140625" style="3" customWidth="1"/>
    <col min="15625" max="15625" width="28.140625" style="3" customWidth="1"/>
    <col min="15626" max="15626" width="7.5703125" style="3" customWidth="1"/>
    <col min="15627" max="15627" width="24.140625" style="3" customWidth="1"/>
    <col min="15628" max="15628" width="12.5703125" style="3" customWidth="1"/>
    <col min="15629" max="15633" width="9" style="3" customWidth="1"/>
    <col min="15634" max="15639" width="13.140625" style="3" customWidth="1"/>
    <col min="15640" max="15640" width="0" style="3" hidden="1" customWidth="1"/>
    <col min="15641" max="15641" width="13.140625" style="3" customWidth="1"/>
    <col min="15642" max="15644" width="0" style="3" hidden="1" customWidth="1"/>
    <col min="15645" max="15645" width="13.140625" style="3" customWidth="1"/>
    <col min="15646" max="15646" width="0" style="3" hidden="1" customWidth="1"/>
    <col min="15647" max="15654" width="13.140625" style="3" customWidth="1"/>
    <col min="15655" max="15655" width="15.140625" style="3" customWidth="1"/>
    <col min="15656" max="15874" width="9.140625" style="3"/>
    <col min="15875" max="15875" width="6.140625" style="3" customWidth="1"/>
    <col min="15876" max="15876" width="7.5703125" style="3" customWidth="1"/>
    <col min="15877" max="15877" width="27.140625" style="3" customWidth="1"/>
    <col min="15878" max="15878" width="20.140625" style="3" customWidth="1"/>
    <col min="15879" max="15879" width="7.5703125" style="3" customWidth="1"/>
    <col min="15880" max="15880" width="20.140625" style="3" customWidth="1"/>
    <col min="15881" max="15881" width="28.140625" style="3" customWidth="1"/>
    <col min="15882" max="15882" width="7.5703125" style="3" customWidth="1"/>
    <col min="15883" max="15883" width="24.140625" style="3" customWidth="1"/>
    <col min="15884" max="15884" width="12.5703125" style="3" customWidth="1"/>
    <col min="15885" max="15889" width="9" style="3" customWidth="1"/>
    <col min="15890" max="15895" width="13.140625" style="3" customWidth="1"/>
    <col min="15896" max="15896" width="0" style="3" hidden="1" customWidth="1"/>
    <col min="15897" max="15897" width="13.140625" style="3" customWidth="1"/>
    <col min="15898" max="15900" width="0" style="3" hidden="1" customWidth="1"/>
    <col min="15901" max="15901" width="13.140625" style="3" customWidth="1"/>
    <col min="15902" max="15902" width="0" style="3" hidden="1" customWidth="1"/>
    <col min="15903" max="15910" width="13.140625" style="3" customWidth="1"/>
    <col min="15911" max="15911" width="15.140625" style="3" customWidth="1"/>
    <col min="15912" max="16130" width="9.140625" style="3"/>
    <col min="16131" max="16131" width="6.140625" style="3" customWidth="1"/>
    <col min="16132" max="16132" width="7.5703125" style="3" customWidth="1"/>
    <col min="16133" max="16133" width="27.140625" style="3" customWidth="1"/>
    <col min="16134" max="16134" width="20.140625" style="3" customWidth="1"/>
    <col min="16135" max="16135" width="7.5703125" style="3" customWidth="1"/>
    <col min="16136" max="16136" width="20.140625" style="3" customWidth="1"/>
    <col min="16137" max="16137" width="28.140625" style="3" customWidth="1"/>
    <col min="16138" max="16138" width="7.5703125" style="3" customWidth="1"/>
    <col min="16139" max="16139" width="24.140625" style="3" customWidth="1"/>
    <col min="16140" max="16140" width="12.5703125" style="3" customWidth="1"/>
    <col min="16141" max="16145" width="9" style="3" customWidth="1"/>
    <col min="16146" max="16151" width="13.140625" style="3" customWidth="1"/>
    <col min="16152" max="16152" width="0" style="3" hidden="1" customWidth="1"/>
    <col min="16153" max="16153" width="13.140625" style="3" customWidth="1"/>
    <col min="16154" max="16156" width="0" style="3" hidden="1" customWidth="1"/>
    <col min="16157" max="16157" width="13.140625" style="3" customWidth="1"/>
    <col min="16158" max="16158" width="0" style="3" hidden="1" customWidth="1"/>
    <col min="16159" max="16166" width="13.140625" style="3" customWidth="1"/>
    <col min="16167" max="16167" width="15.140625" style="3" customWidth="1"/>
    <col min="16168" max="16384" width="9.140625" style="3"/>
  </cols>
  <sheetData>
    <row r="1" spans="1:38" ht="23.25" customHeight="1" x14ac:dyDescent="0.25">
      <c r="B1" s="437" t="s">
        <v>131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8" ht="23.25" customHeight="1" x14ac:dyDescent="0.25">
      <c r="B2" s="438" t="s">
        <v>132</v>
      </c>
      <c r="C2" s="438"/>
      <c r="D2" s="5" t="s">
        <v>133</v>
      </c>
    </row>
    <row r="3" spans="1:38" ht="23.25" customHeight="1" x14ac:dyDescent="0.25">
      <c r="B3" s="439" t="s">
        <v>134</v>
      </c>
      <c r="C3" s="440" t="s">
        <v>135</v>
      </c>
      <c r="D3" s="440"/>
      <c r="E3" s="439" t="s">
        <v>136</v>
      </c>
      <c r="F3" s="439" t="s">
        <v>137</v>
      </c>
      <c r="G3" s="439"/>
      <c r="H3" s="439" t="s">
        <v>138</v>
      </c>
      <c r="I3" s="6"/>
      <c r="J3" s="439" t="s">
        <v>139</v>
      </c>
      <c r="K3" s="439"/>
      <c r="L3" s="439"/>
      <c r="M3" s="439" t="s">
        <v>140</v>
      </c>
      <c r="N3" s="439" t="s">
        <v>141</v>
      </c>
      <c r="O3" s="439" t="s">
        <v>142</v>
      </c>
      <c r="P3" s="439" t="s">
        <v>143</v>
      </c>
      <c r="Q3" s="439" t="s">
        <v>144</v>
      </c>
      <c r="R3" s="439" t="s">
        <v>145</v>
      </c>
      <c r="S3" s="439" t="s">
        <v>146</v>
      </c>
      <c r="T3" s="439" t="s">
        <v>147</v>
      </c>
      <c r="U3" s="439" t="s">
        <v>148</v>
      </c>
      <c r="V3" s="439" t="s">
        <v>149</v>
      </c>
      <c r="W3" s="439" t="s">
        <v>150</v>
      </c>
      <c r="X3" s="439" t="s">
        <v>151</v>
      </c>
      <c r="Y3" s="439" t="s">
        <v>152</v>
      </c>
      <c r="Z3" s="439" t="s">
        <v>153</v>
      </c>
      <c r="AA3" s="439" t="s">
        <v>154</v>
      </c>
      <c r="AB3" s="439" t="s">
        <v>155</v>
      </c>
      <c r="AC3" s="439" t="s">
        <v>156</v>
      </c>
      <c r="AD3" s="439" t="s">
        <v>157</v>
      </c>
      <c r="AE3" s="439" t="s">
        <v>158</v>
      </c>
      <c r="AF3" s="439" t="s">
        <v>159</v>
      </c>
      <c r="AG3" s="439" t="s">
        <v>160</v>
      </c>
      <c r="AH3" s="439" t="s">
        <v>161</v>
      </c>
      <c r="AI3" s="439" t="s">
        <v>162</v>
      </c>
      <c r="AJ3" s="439" t="s">
        <v>163</v>
      </c>
      <c r="AK3" s="439" t="s">
        <v>164</v>
      </c>
      <c r="AL3" s="439" t="s">
        <v>165</v>
      </c>
    </row>
    <row r="4" spans="1:38" ht="23.25" customHeight="1" x14ac:dyDescent="0.25">
      <c r="B4" s="439"/>
      <c r="C4" s="6" t="s">
        <v>166</v>
      </c>
      <c r="D4" s="6" t="s">
        <v>167</v>
      </c>
      <c r="E4" s="439"/>
      <c r="F4" s="6" t="s">
        <v>166</v>
      </c>
      <c r="G4" s="6" t="s">
        <v>167</v>
      </c>
      <c r="H4" s="439"/>
      <c r="I4" s="6"/>
      <c r="J4" s="6" t="s">
        <v>166</v>
      </c>
      <c r="K4" s="6" t="s">
        <v>167</v>
      </c>
      <c r="L4" s="6" t="s">
        <v>168</v>
      </c>
      <c r="M4" s="439"/>
      <c r="N4" s="439"/>
      <c r="O4" s="439"/>
      <c r="P4" s="439"/>
      <c r="Q4" s="439"/>
      <c r="R4" s="439"/>
      <c r="S4" s="439"/>
      <c r="T4" s="439"/>
      <c r="U4" s="439"/>
      <c r="V4" s="439"/>
      <c r="W4" s="439"/>
      <c r="X4" s="439"/>
      <c r="Y4" s="439"/>
      <c r="Z4" s="439"/>
      <c r="AA4" s="439"/>
      <c r="AB4" s="439"/>
      <c r="AC4" s="439"/>
      <c r="AD4" s="439"/>
      <c r="AE4" s="439"/>
      <c r="AF4" s="439"/>
      <c r="AG4" s="439"/>
      <c r="AH4" s="439"/>
      <c r="AI4" s="439"/>
      <c r="AJ4" s="439"/>
      <c r="AK4" s="439"/>
      <c r="AL4" s="439"/>
    </row>
    <row r="5" spans="1:38" ht="23.25" customHeight="1" x14ac:dyDescent="0.25"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/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>
        <v>13</v>
      </c>
      <c r="P5" s="7">
        <v>14</v>
      </c>
      <c r="Q5" s="7">
        <v>15</v>
      </c>
      <c r="R5" s="7">
        <v>16</v>
      </c>
      <c r="S5" s="7">
        <v>17</v>
      </c>
      <c r="T5" s="7">
        <v>18</v>
      </c>
      <c r="U5" s="7">
        <v>19</v>
      </c>
      <c r="V5" s="7">
        <v>20</v>
      </c>
      <c r="W5" s="7">
        <v>21</v>
      </c>
      <c r="X5" s="7">
        <v>22</v>
      </c>
      <c r="Y5" s="7">
        <v>23</v>
      </c>
      <c r="Z5" s="7">
        <v>24</v>
      </c>
      <c r="AA5" s="7">
        <v>25</v>
      </c>
      <c r="AB5" s="7">
        <v>26</v>
      </c>
      <c r="AC5" s="7">
        <v>27</v>
      </c>
      <c r="AD5" s="7">
        <v>28</v>
      </c>
      <c r="AE5" s="7">
        <v>29</v>
      </c>
      <c r="AF5" s="7">
        <v>30</v>
      </c>
      <c r="AG5" s="7">
        <v>31</v>
      </c>
      <c r="AH5" s="7">
        <v>32</v>
      </c>
      <c r="AI5" s="7">
        <v>33</v>
      </c>
      <c r="AJ5" s="7">
        <v>34</v>
      </c>
      <c r="AK5" s="7">
        <v>35</v>
      </c>
      <c r="AL5" s="7">
        <v>36</v>
      </c>
    </row>
    <row r="6" spans="1:38" ht="37.5" hidden="1" customHeight="1" x14ac:dyDescent="0.25">
      <c r="A6" s="8" t="str">
        <f>M6&amp;N6&amp;O6&amp;P6</f>
        <v/>
      </c>
      <c r="B6" s="9">
        <v>1</v>
      </c>
      <c r="C6" s="10" t="s">
        <v>169</v>
      </c>
      <c r="D6" s="10" t="s">
        <v>170</v>
      </c>
      <c r="E6" s="11" t="s">
        <v>171</v>
      </c>
      <c r="F6" s="10" t="s">
        <v>172</v>
      </c>
      <c r="G6" s="10" t="s">
        <v>173</v>
      </c>
      <c r="H6" s="11" t="s">
        <v>174</v>
      </c>
      <c r="I6" s="11" t="s">
        <v>175</v>
      </c>
      <c r="J6" s="10" t="s">
        <v>176</v>
      </c>
      <c r="K6" s="12" t="s">
        <v>177</v>
      </c>
      <c r="L6" s="11" t="s">
        <v>178</v>
      </c>
      <c r="M6" s="12"/>
      <c r="N6" s="12"/>
      <c r="O6" s="12"/>
      <c r="P6" s="12"/>
      <c r="Q6" s="12"/>
      <c r="R6" s="11" t="s">
        <v>179</v>
      </c>
      <c r="S6" s="12" t="s">
        <v>180</v>
      </c>
      <c r="T6" s="11" t="s">
        <v>181</v>
      </c>
      <c r="U6" s="11" t="s">
        <v>182</v>
      </c>
      <c r="V6" s="12" t="s">
        <v>183</v>
      </c>
      <c r="W6" s="12" t="s">
        <v>184</v>
      </c>
      <c r="X6" s="12" t="s">
        <v>185</v>
      </c>
      <c r="Y6" s="12" t="s">
        <v>186</v>
      </c>
      <c r="Z6" s="12" t="s">
        <v>185</v>
      </c>
      <c r="AA6" s="12" t="s">
        <v>185</v>
      </c>
      <c r="AB6" s="12" t="s">
        <v>185</v>
      </c>
      <c r="AC6" s="12" t="s">
        <v>187</v>
      </c>
      <c r="AD6" s="12" t="s">
        <v>188</v>
      </c>
      <c r="AE6" s="12" t="s">
        <v>189</v>
      </c>
      <c r="AF6" s="13" t="s">
        <v>190</v>
      </c>
      <c r="AG6" s="12" t="s">
        <v>185</v>
      </c>
      <c r="AH6" s="11" t="s">
        <v>191</v>
      </c>
      <c r="AI6" s="11" t="s">
        <v>191</v>
      </c>
      <c r="AJ6" s="12" t="s">
        <v>185</v>
      </c>
      <c r="AK6" s="14" t="s">
        <v>192</v>
      </c>
      <c r="AL6" s="15" t="s">
        <v>193</v>
      </c>
    </row>
    <row r="7" spans="1:38" ht="111" hidden="1" customHeight="1" x14ac:dyDescent="0.25">
      <c r="A7" s="8" t="str">
        <f t="shared" ref="A7:A70" si="0">M7&amp;N7&amp;O7&amp;P7</f>
        <v/>
      </c>
      <c r="B7" s="16">
        <v>2</v>
      </c>
      <c r="C7" s="17" t="s">
        <v>169</v>
      </c>
      <c r="D7" s="17" t="s">
        <v>170</v>
      </c>
      <c r="E7" s="18" t="s">
        <v>171</v>
      </c>
      <c r="F7" s="17" t="s">
        <v>172</v>
      </c>
      <c r="G7" s="17" t="s">
        <v>173</v>
      </c>
      <c r="H7" s="18" t="s">
        <v>194</v>
      </c>
      <c r="I7" s="18" t="s">
        <v>195</v>
      </c>
      <c r="J7" s="17" t="s">
        <v>196</v>
      </c>
      <c r="K7" s="19" t="s">
        <v>197</v>
      </c>
      <c r="L7" s="18" t="s">
        <v>178</v>
      </c>
      <c r="M7" s="19"/>
      <c r="N7" s="19"/>
      <c r="O7" s="19"/>
      <c r="P7" s="19"/>
      <c r="Q7" s="19"/>
      <c r="R7" s="18" t="s">
        <v>179</v>
      </c>
      <c r="S7" s="19" t="s">
        <v>180</v>
      </c>
      <c r="T7" s="18" t="s">
        <v>198</v>
      </c>
      <c r="U7" s="18" t="s">
        <v>199</v>
      </c>
      <c r="V7" s="19" t="s">
        <v>200</v>
      </c>
      <c r="W7" s="19" t="s">
        <v>201</v>
      </c>
      <c r="X7" s="19" t="s">
        <v>185</v>
      </c>
      <c r="Y7" s="19" t="s">
        <v>202</v>
      </c>
      <c r="Z7" s="19" t="s">
        <v>185</v>
      </c>
      <c r="AA7" s="19" t="s">
        <v>185</v>
      </c>
      <c r="AB7" s="19" t="s">
        <v>185</v>
      </c>
      <c r="AC7" s="19" t="s">
        <v>203</v>
      </c>
      <c r="AD7" s="19" t="s">
        <v>204</v>
      </c>
      <c r="AE7" s="19" t="s">
        <v>205</v>
      </c>
      <c r="AF7" s="20" t="s">
        <v>206</v>
      </c>
      <c r="AG7" s="19" t="s">
        <v>185</v>
      </c>
      <c r="AH7" s="18" t="s">
        <v>191</v>
      </c>
      <c r="AI7" s="18" t="s">
        <v>191</v>
      </c>
      <c r="AJ7" s="19" t="s">
        <v>185</v>
      </c>
      <c r="AK7" s="21" t="s">
        <v>207</v>
      </c>
      <c r="AL7" s="22" t="s">
        <v>193</v>
      </c>
    </row>
    <row r="8" spans="1:38" ht="111" hidden="1" customHeight="1" x14ac:dyDescent="0.25">
      <c r="A8" s="8" t="str">
        <f t="shared" si="0"/>
        <v/>
      </c>
      <c r="B8" s="16">
        <v>3</v>
      </c>
      <c r="C8" s="17" t="s">
        <v>169</v>
      </c>
      <c r="D8" s="17" t="s">
        <v>170</v>
      </c>
      <c r="E8" s="18" t="s">
        <v>171</v>
      </c>
      <c r="F8" s="17" t="s">
        <v>172</v>
      </c>
      <c r="G8" s="17" t="s">
        <v>173</v>
      </c>
      <c r="H8" s="18" t="s">
        <v>208</v>
      </c>
      <c r="I8" s="18"/>
      <c r="J8" s="17" t="s">
        <v>209</v>
      </c>
      <c r="K8" s="19" t="s">
        <v>210</v>
      </c>
      <c r="L8" s="18" t="s">
        <v>178</v>
      </c>
      <c r="M8" s="19"/>
      <c r="N8" s="19"/>
      <c r="O8" s="19"/>
      <c r="P8" s="19"/>
      <c r="Q8" s="19"/>
      <c r="R8" s="18" t="s">
        <v>179</v>
      </c>
      <c r="S8" s="19" t="s">
        <v>180</v>
      </c>
      <c r="T8" s="18" t="s">
        <v>211</v>
      </c>
      <c r="U8" s="18" t="s">
        <v>212</v>
      </c>
      <c r="V8" s="19" t="s">
        <v>213</v>
      </c>
      <c r="W8" s="19" t="s">
        <v>214</v>
      </c>
      <c r="X8" s="19" t="s">
        <v>185</v>
      </c>
      <c r="Y8" s="19" t="s">
        <v>215</v>
      </c>
      <c r="Z8" s="19" t="s">
        <v>185</v>
      </c>
      <c r="AA8" s="19" t="s">
        <v>185</v>
      </c>
      <c r="AB8" s="19" t="s">
        <v>185</v>
      </c>
      <c r="AC8" s="19" t="s">
        <v>216</v>
      </c>
      <c r="AD8" s="19" t="s">
        <v>217</v>
      </c>
      <c r="AE8" s="19" t="s">
        <v>189</v>
      </c>
      <c r="AF8" s="20" t="s">
        <v>206</v>
      </c>
      <c r="AG8" s="19" t="s">
        <v>185</v>
      </c>
      <c r="AH8" s="18" t="s">
        <v>191</v>
      </c>
      <c r="AI8" s="18" t="s">
        <v>191</v>
      </c>
      <c r="AJ8" s="19" t="s">
        <v>185</v>
      </c>
      <c r="AK8" s="21" t="s">
        <v>207</v>
      </c>
      <c r="AL8" s="22" t="s">
        <v>193</v>
      </c>
    </row>
    <row r="9" spans="1:38" ht="111" hidden="1" customHeight="1" x14ac:dyDescent="0.25">
      <c r="A9" s="8" t="str">
        <f t="shared" si="0"/>
        <v/>
      </c>
      <c r="B9" s="16">
        <v>4</v>
      </c>
      <c r="C9" s="17" t="s">
        <v>169</v>
      </c>
      <c r="D9" s="17" t="s">
        <v>170</v>
      </c>
      <c r="E9" s="18" t="s">
        <v>171</v>
      </c>
      <c r="F9" s="17" t="s">
        <v>172</v>
      </c>
      <c r="G9" s="17" t="s">
        <v>173</v>
      </c>
      <c r="H9" s="18" t="s">
        <v>218</v>
      </c>
      <c r="I9" s="18" t="s">
        <v>219</v>
      </c>
      <c r="J9" s="17" t="s">
        <v>209</v>
      </c>
      <c r="K9" s="19" t="s">
        <v>210</v>
      </c>
      <c r="L9" s="18" t="s">
        <v>178</v>
      </c>
      <c r="M9" s="19"/>
      <c r="N9" s="19"/>
      <c r="O9" s="19"/>
      <c r="P9" s="19"/>
      <c r="Q9" s="19"/>
      <c r="R9" s="18" t="s">
        <v>179</v>
      </c>
      <c r="S9" s="19" t="s">
        <v>180</v>
      </c>
      <c r="T9" s="18" t="s">
        <v>198</v>
      </c>
      <c r="U9" s="18" t="s">
        <v>220</v>
      </c>
      <c r="V9" s="19" t="s">
        <v>221</v>
      </c>
      <c r="W9" s="19" t="s">
        <v>222</v>
      </c>
      <c r="X9" s="19" t="s">
        <v>185</v>
      </c>
      <c r="Y9" s="19" t="s">
        <v>223</v>
      </c>
      <c r="Z9" s="19" t="s">
        <v>185</v>
      </c>
      <c r="AA9" s="19" t="s">
        <v>185</v>
      </c>
      <c r="AB9" s="19" t="s">
        <v>185</v>
      </c>
      <c r="AC9" s="19" t="s">
        <v>216</v>
      </c>
      <c r="AD9" s="19" t="s">
        <v>224</v>
      </c>
      <c r="AE9" s="19" t="s">
        <v>205</v>
      </c>
      <c r="AF9" s="20" t="s">
        <v>206</v>
      </c>
      <c r="AG9" s="19" t="s">
        <v>185</v>
      </c>
      <c r="AH9" s="18" t="s">
        <v>191</v>
      </c>
      <c r="AI9" s="18" t="s">
        <v>191</v>
      </c>
      <c r="AJ9" s="19" t="s">
        <v>185</v>
      </c>
      <c r="AK9" s="21" t="s">
        <v>225</v>
      </c>
      <c r="AL9" s="22" t="s">
        <v>193</v>
      </c>
    </row>
    <row r="10" spans="1:38" ht="111" hidden="1" customHeight="1" x14ac:dyDescent="0.25">
      <c r="A10" s="8" t="str">
        <f t="shared" si="0"/>
        <v>с круглогодичным круглосуточным пребыванием</v>
      </c>
      <c r="B10" s="16">
        <v>5</v>
      </c>
      <c r="C10" s="17" t="s">
        <v>169</v>
      </c>
      <c r="D10" s="17" t="s">
        <v>170</v>
      </c>
      <c r="E10" s="18" t="s">
        <v>226</v>
      </c>
      <c r="F10" s="17" t="s">
        <v>172</v>
      </c>
      <c r="G10" s="17" t="s">
        <v>227</v>
      </c>
      <c r="H10" s="18" t="s">
        <v>228</v>
      </c>
      <c r="I10" s="18"/>
      <c r="J10" s="17" t="s">
        <v>229</v>
      </c>
      <c r="K10" s="19" t="s">
        <v>230</v>
      </c>
      <c r="L10" s="18" t="s">
        <v>231</v>
      </c>
      <c r="M10" s="19" t="s">
        <v>185</v>
      </c>
      <c r="N10" s="19" t="s">
        <v>185</v>
      </c>
      <c r="O10" s="19" t="s">
        <v>185</v>
      </c>
      <c r="P10" s="19" t="s">
        <v>232</v>
      </c>
      <c r="Q10" s="19" t="s">
        <v>185</v>
      </c>
      <c r="R10" s="18" t="s">
        <v>179</v>
      </c>
      <c r="S10" s="19" t="s">
        <v>94</v>
      </c>
      <c r="T10" s="18" t="s">
        <v>233</v>
      </c>
      <c r="U10" s="18" t="s">
        <v>234</v>
      </c>
      <c r="V10" s="19" t="s">
        <v>235</v>
      </c>
      <c r="W10" s="19" t="s">
        <v>185</v>
      </c>
      <c r="X10" s="19" t="s">
        <v>185</v>
      </c>
      <c r="Y10" s="19" t="s">
        <v>236</v>
      </c>
      <c r="Z10" s="19" t="s">
        <v>185</v>
      </c>
      <c r="AA10" s="19" t="s">
        <v>185</v>
      </c>
      <c r="AB10" s="19" t="s">
        <v>237</v>
      </c>
      <c r="AC10" s="19" t="s">
        <v>185</v>
      </c>
      <c r="AD10" s="19" t="s">
        <v>185</v>
      </c>
      <c r="AE10" s="19" t="s">
        <v>185</v>
      </c>
      <c r="AF10" s="20" t="s">
        <v>238</v>
      </c>
      <c r="AG10" s="19" t="s">
        <v>185</v>
      </c>
      <c r="AH10" s="18" t="s">
        <v>191</v>
      </c>
      <c r="AI10" s="18" t="s">
        <v>191</v>
      </c>
      <c r="AJ10" s="19" t="s">
        <v>185</v>
      </c>
      <c r="AK10" s="21" t="s">
        <v>239</v>
      </c>
      <c r="AL10" s="22" t="s">
        <v>193</v>
      </c>
    </row>
    <row r="11" spans="1:38" ht="111" hidden="1" customHeight="1" x14ac:dyDescent="0.25">
      <c r="A11" s="8" t="str">
        <f t="shared" si="0"/>
        <v>Профессиональная образовательная организация, образовательная организация высшего образования</v>
      </c>
      <c r="B11" s="16">
        <v>6</v>
      </c>
      <c r="C11" s="17" t="s">
        <v>169</v>
      </c>
      <c r="D11" s="17" t="s">
        <v>170</v>
      </c>
      <c r="E11" s="18" t="s">
        <v>171</v>
      </c>
      <c r="F11" s="17" t="s">
        <v>240</v>
      </c>
      <c r="G11" s="17" t="s">
        <v>241</v>
      </c>
      <c r="H11" s="18" t="s">
        <v>242</v>
      </c>
      <c r="I11" s="18" t="s">
        <v>243</v>
      </c>
      <c r="J11" s="17" t="s">
        <v>92</v>
      </c>
      <c r="K11" s="19" t="s">
        <v>93</v>
      </c>
      <c r="L11" s="18" t="s">
        <v>231</v>
      </c>
      <c r="M11" s="19" t="s">
        <v>244</v>
      </c>
      <c r="N11" s="19"/>
      <c r="O11" s="19"/>
      <c r="P11" s="19"/>
      <c r="Q11" s="19"/>
      <c r="R11" s="18" t="s">
        <v>179</v>
      </c>
      <c r="S11" s="19" t="s">
        <v>180</v>
      </c>
      <c r="T11" s="18" t="s">
        <v>245</v>
      </c>
      <c r="U11" s="18" t="s">
        <v>245</v>
      </c>
      <c r="V11" s="19" t="s">
        <v>246</v>
      </c>
      <c r="W11" s="19" t="s">
        <v>185</v>
      </c>
      <c r="X11" s="19" t="s">
        <v>185</v>
      </c>
      <c r="Y11" s="19" t="s">
        <v>247</v>
      </c>
      <c r="Z11" s="19" t="s">
        <v>185</v>
      </c>
      <c r="AA11" s="19" t="s">
        <v>185</v>
      </c>
      <c r="AB11" s="19" t="s">
        <v>185</v>
      </c>
      <c r="AC11" s="19" t="s">
        <v>248</v>
      </c>
      <c r="AD11" s="19" t="s">
        <v>185</v>
      </c>
      <c r="AE11" s="19" t="s">
        <v>249</v>
      </c>
      <c r="AF11" s="20" t="s">
        <v>250</v>
      </c>
      <c r="AG11" s="19" t="s">
        <v>185</v>
      </c>
      <c r="AH11" s="18" t="s">
        <v>191</v>
      </c>
      <c r="AI11" s="18" t="s">
        <v>191</v>
      </c>
      <c r="AJ11" s="19" t="s">
        <v>185</v>
      </c>
      <c r="AK11" s="21" t="s">
        <v>207</v>
      </c>
      <c r="AL11" s="22" t="s">
        <v>193</v>
      </c>
    </row>
    <row r="12" spans="1:38" ht="111" hidden="1" customHeight="1" x14ac:dyDescent="0.25">
      <c r="A12" s="8" t="str">
        <f t="shared" si="0"/>
        <v/>
      </c>
      <c r="B12" s="16">
        <v>7</v>
      </c>
      <c r="C12" s="17" t="s">
        <v>169</v>
      </c>
      <c r="D12" s="17" t="s">
        <v>170</v>
      </c>
      <c r="E12" s="18" t="s">
        <v>171</v>
      </c>
      <c r="F12" s="17" t="s">
        <v>240</v>
      </c>
      <c r="G12" s="17" t="s">
        <v>241</v>
      </c>
      <c r="H12" s="18" t="s">
        <v>251</v>
      </c>
      <c r="I12" s="18" t="s">
        <v>252</v>
      </c>
      <c r="J12" s="17" t="s">
        <v>253</v>
      </c>
      <c r="K12" s="19" t="s">
        <v>254</v>
      </c>
      <c r="L12" s="18" t="s">
        <v>178</v>
      </c>
      <c r="M12" s="19"/>
      <c r="N12" s="19"/>
      <c r="O12" s="19"/>
      <c r="P12" s="19"/>
      <c r="Q12" s="19"/>
      <c r="R12" s="18" t="s">
        <v>179</v>
      </c>
      <c r="S12" s="19" t="s">
        <v>255</v>
      </c>
      <c r="T12" s="18" t="s">
        <v>256</v>
      </c>
      <c r="U12" s="18" t="s">
        <v>256</v>
      </c>
      <c r="V12" s="19" t="s">
        <v>257</v>
      </c>
      <c r="W12" s="19" t="s">
        <v>258</v>
      </c>
      <c r="X12" s="19" t="s">
        <v>185</v>
      </c>
      <c r="Y12" s="19" t="s">
        <v>247</v>
      </c>
      <c r="Z12" s="19" t="s">
        <v>185</v>
      </c>
      <c r="AA12" s="19" t="s">
        <v>185</v>
      </c>
      <c r="AB12" s="19" t="s">
        <v>185</v>
      </c>
      <c r="AC12" s="19" t="s">
        <v>259</v>
      </c>
      <c r="AD12" s="19" t="s">
        <v>185</v>
      </c>
      <c r="AE12" s="19" t="s">
        <v>249</v>
      </c>
      <c r="AF12" s="20" t="s">
        <v>260</v>
      </c>
      <c r="AG12" s="19" t="s">
        <v>185</v>
      </c>
      <c r="AH12" s="18" t="s">
        <v>191</v>
      </c>
      <c r="AI12" s="18" t="s">
        <v>191</v>
      </c>
      <c r="AJ12" s="19" t="s">
        <v>185</v>
      </c>
      <c r="AK12" s="21" t="s">
        <v>225</v>
      </c>
      <c r="AL12" s="22" t="s">
        <v>193</v>
      </c>
    </row>
    <row r="13" spans="1:38" ht="111" hidden="1" customHeight="1" x14ac:dyDescent="0.25">
      <c r="A13" s="8" t="str">
        <f t="shared" si="0"/>
        <v>Научное (в том числе научно-правовое обеспечение, экспертиза проектов нормативных правовых актов, подготовка аналитических материалов, заключений, справок), организационно-техническое и учебно-методическое обеспечение</v>
      </c>
      <c r="B13" s="16">
        <v>8</v>
      </c>
      <c r="C13" s="17" t="s">
        <v>169</v>
      </c>
      <c r="D13" s="17" t="s">
        <v>170</v>
      </c>
      <c r="E13" s="18" t="s">
        <v>171</v>
      </c>
      <c r="F13" s="17" t="s">
        <v>240</v>
      </c>
      <c r="G13" s="17" t="s">
        <v>241</v>
      </c>
      <c r="H13" s="18" t="s">
        <v>261</v>
      </c>
      <c r="I13" s="18" t="s">
        <v>262</v>
      </c>
      <c r="J13" s="17" t="s">
        <v>263</v>
      </c>
      <c r="K13" s="19" t="s">
        <v>264</v>
      </c>
      <c r="L13" s="18" t="s">
        <v>178</v>
      </c>
      <c r="M13" s="19" t="s">
        <v>265</v>
      </c>
      <c r="N13" s="19"/>
      <c r="O13" s="19"/>
      <c r="P13" s="19"/>
      <c r="Q13" s="19"/>
      <c r="R13" s="18" t="s">
        <v>179</v>
      </c>
      <c r="S13" s="19" t="s">
        <v>266</v>
      </c>
      <c r="T13" s="18" t="s">
        <v>256</v>
      </c>
      <c r="U13" s="18" t="s">
        <v>256</v>
      </c>
      <c r="V13" s="19" t="s">
        <v>267</v>
      </c>
      <c r="W13" s="19" t="s">
        <v>185</v>
      </c>
      <c r="X13" s="19" t="s">
        <v>185</v>
      </c>
      <c r="Y13" s="19" t="s">
        <v>247</v>
      </c>
      <c r="Z13" s="19" t="s">
        <v>185</v>
      </c>
      <c r="AA13" s="19" t="s">
        <v>185</v>
      </c>
      <c r="AB13" s="19" t="s">
        <v>185</v>
      </c>
      <c r="AC13" s="19" t="s">
        <v>268</v>
      </c>
      <c r="AD13" s="19" t="s">
        <v>185</v>
      </c>
      <c r="AE13" s="19" t="s">
        <v>269</v>
      </c>
      <c r="AF13" s="20" t="s">
        <v>270</v>
      </c>
      <c r="AG13" s="19" t="s">
        <v>185</v>
      </c>
      <c r="AH13" s="18" t="s">
        <v>191</v>
      </c>
      <c r="AI13" s="18" t="s">
        <v>191</v>
      </c>
      <c r="AJ13" s="19" t="s">
        <v>185</v>
      </c>
      <c r="AK13" s="21" t="s">
        <v>207</v>
      </c>
      <c r="AL13" s="22" t="s">
        <v>271</v>
      </c>
    </row>
    <row r="14" spans="1:38" ht="111" hidden="1" customHeight="1" x14ac:dyDescent="0.25">
      <c r="A14" s="8" t="str">
        <f t="shared" si="0"/>
        <v/>
      </c>
      <c r="B14" s="16">
        <v>9</v>
      </c>
      <c r="C14" s="17" t="s">
        <v>169</v>
      </c>
      <c r="D14" s="17" t="s">
        <v>170</v>
      </c>
      <c r="E14" s="18" t="s">
        <v>171</v>
      </c>
      <c r="F14" s="17" t="s">
        <v>240</v>
      </c>
      <c r="G14" s="17" t="s">
        <v>241</v>
      </c>
      <c r="H14" s="18" t="s">
        <v>272</v>
      </c>
      <c r="I14" s="18" t="s">
        <v>273</v>
      </c>
      <c r="J14" s="17" t="s">
        <v>274</v>
      </c>
      <c r="K14" s="19" t="s">
        <v>275</v>
      </c>
      <c r="L14" s="18" t="s">
        <v>178</v>
      </c>
      <c r="M14" s="19"/>
      <c r="N14" s="19"/>
      <c r="O14" s="19"/>
      <c r="P14" s="19"/>
      <c r="Q14" s="19"/>
      <c r="R14" s="18" t="s">
        <v>179</v>
      </c>
      <c r="S14" s="19" t="s">
        <v>276</v>
      </c>
      <c r="T14" s="18" t="s">
        <v>277</v>
      </c>
      <c r="U14" s="18" t="s">
        <v>277</v>
      </c>
      <c r="V14" s="19" t="s">
        <v>278</v>
      </c>
      <c r="W14" s="19" t="s">
        <v>279</v>
      </c>
      <c r="X14" s="19" t="s">
        <v>185</v>
      </c>
      <c r="Y14" s="19" t="s">
        <v>280</v>
      </c>
      <c r="Z14" s="19" t="s">
        <v>185</v>
      </c>
      <c r="AA14" s="19" t="s">
        <v>185</v>
      </c>
      <c r="AB14" s="19" t="s">
        <v>185</v>
      </c>
      <c r="AC14" s="19" t="s">
        <v>281</v>
      </c>
      <c r="AD14" s="19" t="s">
        <v>282</v>
      </c>
      <c r="AE14" s="19" t="s">
        <v>283</v>
      </c>
      <c r="AF14" s="20" t="s">
        <v>284</v>
      </c>
      <c r="AG14" s="19" t="s">
        <v>185</v>
      </c>
      <c r="AH14" s="18" t="s">
        <v>191</v>
      </c>
      <c r="AI14" s="18" t="s">
        <v>191</v>
      </c>
      <c r="AJ14" s="19" t="s">
        <v>185</v>
      </c>
      <c r="AK14" s="21" t="s">
        <v>285</v>
      </c>
      <c r="AL14" s="22" t="s">
        <v>193</v>
      </c>
    </row>
    <row r="15" spans="1:38" ht="111" hidden="1" customHeight="1" x14ac:dyDescent="0.25">
      <c r="A15" s="8" t="str">
        <f t="shared" si="0"/>
        <v/>
      </c>
      <c r="B15" s="16">
        <v>10</v>
      </c>
      <c r="C15" s="17" t="s">
        <v>169</v>
      </c>
      <c r="D15" s="17" t="s">
        <v>170</v>
      </c>
      <c r="E15" s="18" t="s">
        <v>171</v>
      </c>
      <c r="F15" s="17" t="s">
        <v>240</v>
      </c>
      <c r="G15" s="17" t="s">
        <v>241</v>
      </c>
      <c r="H15" s="18" t="s">
        <v>286</v>
      </c>
      <c r="I15" s="18" t="s">
        <v>287</v>
      </c>
      <c r="J15" s="17" t="s">
        <v>288</v>
      </c>
      <c r="K15" s="19" t="s">
        <v>289</v>
      </c>
      <c r="L15" s="18" t="s">
        <v>178</v>
      </c>
      <c r="M15" s="19"/>
      <c r="N15" s="19"/>
      <c r="O15" s="19"/>
      <c r="P15" s="19"/>
      <c r="Q15" s="19"/>
      <c r="R15" s="18" t="s">
        <v>179</v>
      </c>
      <c r="S15" s="19" t="s">
        <v>255</v>
      </c>
      <c r="T15" s="18" t="s">
        <v>290</v>
      </c>
      <c r="U15" s="18" t="s">
        <v>291</v>
      </c>
      <c r="V15" s="19" t="s">
        <v>292</v>
      </c>
      <c r="W15" s="19" t="s">
        <v>293</v>
      </c>
      <c r="X15" s="19" t="s">
        <v>185</v>
      </c>
      <c r="Y15" s="19" t="s">
        <v>202</v>
      </c>
      <c r="Z15" s="19" t="s">
        <v>185</v>
      </c>
      <c r="AA15" s="19" t="s">
        <v>185</v>
      </c>
      <c r="AB15" s="19" t="s">
        <v>185</v>
      </c>
      <c r="AC15" s="19" t="s">
        <v>294</v>
      </c>
      <c r="AD15" s="19" t="s">
        <v>295</v>
      </c>
      <c r="AE15" s="19" t="s">
        <v>269</v>
      </c>
      <c r="AF15" s="20" t="s">
        <v>296</v>
      </c>
      <c r="AG15" s="19" t="s">
        <v>185</v>
      </c>
      <c r="AH15" s="18" t="s">
        <v>191</v>
      </c>
      <c r="AI15" s="18" t="s">
        <v>191</v>
      </c>
      <c r="AJ15" s="19" t="s">
        <v>185</v>
      </c>
      <c r="AK15" s="21" t="s">
        <v>285</v>
      </c>
      <c r="AL15" s="22" t="s">
        <v>193</v>
      </c>
    </row>
    <row r="16" spans="1:38" ht="111" hidden="1" customHeight="1" x14ac:dyDescent="0.25">
      <c r="A16" s="8" t="str">
        <f t="shared" si="0"/>
        <v/>
      </c>
      <c r="B16" s="16">
        <v>11</v>
      </c>
      <c r="C16" s="17" t="s">
        <v>169</v>
      </c>
      <c r="D16" s="17" t="s">
        <v>170</v>
      </c>
      <c r="E16" s="18" t="s">
        <v>171</v>
      </c>
      <c r="F16" s="17" t="s">
        <v>240</v>
      </c>
      <c r="G16" s="17" t="s">
        <v>241</v>
      </c>
      <c r="H16" s="18" t="s">
        <v>297</v>
      </c>
      <c r="I16" s="18"/>
      <c r="J16" s="17" t="s">
        <v>127</v>
      </c>
      <c r="K16" s="19" t="s">
        <v>298</v>
      </c>
      <c r="L16" s="18" t="s">
        <v>178</v>
      </c>
      <c r="M16" s="19"/>
      <c r="N16" s="19"/>
      <c r="O16" s="19"/>
      <c r="P16" s="19"/>
      <c r="Q16" s="19"/>
      <c r="R16" s="18" t="s">
        <v>179</v>
      </c>
      <c r="S16" s="19" t="s">
        <v>255</v>
      </c>
      <c r="T16" s="18" t="s">
        <v>290</v>
      </c>
      <c r="U16" s="18" t="s">
        <v>290</v>
      </c>
      <c r="V16" s="19" t="s">
        <v>299</v>
      </c>
      <c r="W16" s="19" t="s">
        <v>185</v>
      </c>
      <c r="X16" s="19" t="s">
        <v>185</v>
      </c>
      <c r="Y16" s="19" t="s">
        <v>186</v>
      </c>
      <c r="Z16" s="19" t="s">
        <v>185</v>
      </c>
      <c r="AA16" s="19" t="s">
        <v>185</v>
      </c>
      <c r="AB16" s="19" t="s">
        <v>185</v>
      </c>
      <c r="AC16" s="19" t="s">
        <v>281</v>
      </c>
      <c r="AD16" s="19" t="s">
        <v>300</v>
      </c>
      <c r="AE16" s="19" t="s">
        <v>269</v>
      </c>
      <c r="AF16" s="20" t="s">
        <v>301</v>
      </c>
      <c r="AG16" s="19" t="s">
        <v>185</v>
      </c>
      <c r="AH16" s="18" t="s">
        <v>191</v>
      </c>
      <c r="AI16" s="18" t="s">
        <v>191</v>
      </c>
      <c r="AJ16" s="19" t="s">
        <v>185</v>
      </c>
      <c r="AK16" s="21" t="s">
        <v>302</v>
      </c>
      <c r="AL16" s="22" t="s">
        <v>271</v>
      </c>
    </row>
    <row r="17" spans="1:38" ht="111" hidden="1" customHeight="1" x14ac:dyDescent="0.25">
      <c r="A17" s="8" t="str">
        <f t="shared" si="0"/>
        <v/>
      </c>
      <c r="B17" s="16">
        <v>12</v>
      </c>
      <c r="C17" s="17" t="s">
        <v>169</v>
      </c>
      <c r="D17" s="17" t="s">
        <v>170</v>
      </c>
      <c r="E17" s="18" t="s">
        <v>171</v>
      </c>
      <c r="F17" s="17" t="s">
        <v>240</v>
      </c>
      <c r="G17" s="17" t="s">
        <v>241</v>
      </c>
      <c r="H17" s="18" t="s">
        <v>303</v>
      </c>
      <c r="I17" s="18" t="s">
        <v>304</v>
      </c>
      <c r="J17" s="17" t="s">
        <v>127</v>
      </c>
      <c r="K17" s="19" t="s">
        <v>298</v>
      </c>
      <c r="L17" s="18" t="s">
        <v>178</v>
      </c>
      <c r="M17" s="19"/>
      <c r="N17" s="19"/>
      <c r="O17" s="19"/>
      <c r="P17" s="19"/>
      <c r="Q17" s="19"/>
      <c r="R17" s="18" t="s">
        <v>179</v>
      </c>
      <c r="S17" s="19" t="s">
        <v>255</v>
      </c>
      <c r="T17" s="18" t="s">
        <v>290</v>
      </c>
      <c r="U17" s="18" t="s">
        <v>290</v>
      </c>
      <c r="V17" s="19" t="s">
        <v>305</v>
      </c>
      <c r="W17" s="19" t="s">
        <v>185</v>
      </c>
      <c r="X17" s="19" t="s">
        <v>185</v>
      </c>
      <c r="Y17" s="19" t="s">
        <v>202</v>
      </c>
      <c r="Z17" s="19" t="s">
        <v>185</v>
      </c>
      <c r="AA17" s="19" t="s">
        <v>185</v>
      </c>
      <c r="AB17" s="19" t="s">
        <v>185</v>
      </c>
      <c r="AC17" s="19" t="s">
        <v>281</v>
      </c>
      <c r="AD17" s="19" t="s">
        <v>306</v>
      </c>
      <c r="AE17" s="19" t="s">
        <v>249</v>
      </c>
      <c r="AF17" s="20" t="s">
        <v>307</v>
      </c>
      <c r="AG17" s="19" t="s">
        <v>185</v>
      </c>
      <c r="AH17" s="18" t="s">
        <v>191</v>
      </c>
      <c r="AI17" s="18" t="s">
        <v>191</v>
      </c>
      <c r="AJ17" s="19" t="s">
        <v>185</v>
      </c>
      <c r="AK17" s="21" t="s">
        <v>225</v>
      </c>
      <c r="AL17" s="22" t="s">
        <v>271</v>
      </c>
    </row>
    <row r="18" spans="1:38" ht="111" hidden="1" customHeight="1" x14ac:dyDescent="0.25">
      <c r="A18" s="8" t="str">
        <f t="shared" si="0"/>
        <v/>
      </c>
      <c r="B18" s="16">
        <v>13</v>
      </c>
      <c r="C18" s="17" t="s">
        <v>169</v>
      </c>
      <c r="D18" s="17" t="s">
        <v>170</v>
      </c>
      <c r="E18" s="18" t="s">
        <v>171</v>
      </c>
      <c r="F18" s="17" t="s">
        <v>240</v>
      </c>
      <c r="G18" s="17" t="s">
        <v>241</v>
      </c>
      <c r="H18" s="18" t="s">
        <v>308</v>
      </c>
      <c r="I18" s="18" t="s">
        <v>309</v>
      </c>
      <c r="J18" s="17" t="s">
        <v>310</v>
      </c>
      <c r="K18" s="19" t="s">
        <v>311</v>
      </c>
      <c r="L18" s="18" t="s">
        <v>178</v>
      </c>
      <c r="M18" s="19"/>
      <c r="N18" s="19"/>
      <c r="O18" s="19"/>
      <c r="P18" s="19"/>
      <c r="Q18" s="19"/>
      <c r="R18" s="18" t="s">
        <v>179</v>
      </c>
      <c r="S18" s="19" t="s">
        <v>312</v>
      </c>
      <c r="T18" s="18" t="s">
        <v>290</v>
      </c>
      <c r="U18" s="18" t="s">
        <v>290</v>
      </c>
      <c r="V18" s="19" t="s">
        <v>313</v>
      </c>
      <c r="W18" s="19" t="s">
        <v>185</v>
      </c>
      <c r="X18" s="19" t="s">
        <v>185</v>
      </c>
      <c r="Y18" s="19" t="s">
        <v>280</v>
      </c>
      <c r="Z18" s="19" t="s">
        <v>185</v>
      </c>
      <c r="AA18" s="19" t="s">
        <v>185</v>
      </c>
      <c r="AB18" s="19" t="s">
        <v>185</v>
      </c>
      <c r="AC18" s="19" t="s">
        <v>281</v>
      </c>
      <c r="AD18" s="19" t="s">
        <v>314</v>
      </c>
      <c r="AE18" s="19" t="s">
        <v>283</v>
      </c>
      <c r="AF18" s="20" t="s">
        <v>315</v>
      </c>
      <c r="AG18" s="19" t="s">
        <v>185</v>
      </c>
      <c r="AH18" s="18" t="s">
        <v>191</v>
      </c>
      <c r="AI18" s="18" t="s">
        <v>191</v>
      </c>
      <c r="AJ18" s="19" t="s">
        <v>185</v>
      </c>
      <c r="AK18" s="21" t="s">
        <v>207</v>
      </c>
      <c r="AL18" s="22" t="s">
        <v>193</v>
      </c>
    </row>
    <row r="19" spans="1:38" ht="111" customHeight="1" x14ac:dyDescent="0.25">
      <c r="A19" s="8" t="str">
        <f t="shared" si="0"/>
        <v>Организация проведения мероприятийВспомогательная деятельность в области государственного (муниципального) управления</v>
      </c>
      <c r="B19" s="16">
        <v>14</v>
      </c>
      <c r="C19" s="17" t="s">
        <v>169</v>
      </c>
      <c r="D19" s="17" t="s">
        <v>170</v>
      </c>
      <c r="E19" s="18" t="s">
        <v>171</v>
      </c>
      <c r="F19" s="17" t="s">
        <v>240</v>
      </c>
      <c r="G19" s="17" t="s">
        <v>241</v>
      </c>
      <c r="H19" s="18" t="s">
        <v>316</v>
      </c>
      <c r="I19" s="18"/>
      <c r="J19" s="17" t="s">
        <v>317</v>
      </c>
      <c r="K19" s="19" t="s">
        <v>318</v>
      </c>
      <c r="L19" s="18" t="s">
        <v>178</v>
      </c>
      <c r="M19" s="19" t="s">
        <v>319</v>
      </c>
      <c r="N19" s="19" t="s">
        <v>320</v>
      </c>
      <c r="O19" s="19"/>
      <c r="P19" s="19"/>
      <c r="Q19" s="19"/>
      <c r="R19" s="18" t="s">
        <v>179</v>
      </c>
      <c r="S19" s="19" t="s">
        <v>321</v>
      </c>
      <c r="T19" s="18" t="s">
        <v>322</v>
      </c>
      <c r="U19" s="18" t="s">
        <v>323</v>
      </c>
      <c r="V19" s="19" t="s">
        <v>324</v>
      </c>
      <c r="W19" s="19" t="s">
        <v>325</v>
      </c>
      <c r="X19" s="19" t="s">
        <v>185</v>
      </c>
      <c r="Y19" s="19" t="s">
        <v>186</v>
      </c>
      <c r="Z19" s="19" t="s">
        <v>185</v>
      </c>
      <c r="AA19" s="19" t="s">
        <v>185</v>
      </c>
      <c r="AB19" s="19" t="s">
        <v>185</v>
      </c>
      <c r="AC19" s="19" t="s">
        <v>326</v>
      </c>
      <c r="AD19" s="19" t="s">
        <v>185</v>
      </c>
      <c r="AE19" s="19" t="s">
        <v>249</v>
      </c>
      <c r="AF19" s="20" t="s">
        <v>327</v>
      </c>
      <c r="AG19" s="19" t="s">
        <v>185</v>
      </c>
      <c r="AH19" s="18" t="s">
        <v>191</v>
      </c>
      <c r="AI19" s="18" t="s">
        <v>191</v>
      </c>
      <c r="AJ19" s="19" t="s">
        <v>185</v>
      </c>
      <c r="AK19" s="21" t="s">
        <v>207</v>
      </c>
      <c r="AL19" s="22" t="s">
        <v>193</v>
      </c>
    </row>
    <row r="20" spans="1:38" ht="111" customHeight="1" x14ac:dyDescent="0.25">
      <c r="A20" s="8" t="str">
        <f t="shared" si="0"/>
        <v>Организация проведения мероприятийВспомогательная деятельность в области государственного (муниципального) управления</v>
      </c>
      <c r="B20" s="16">
        <v>15</v>
      </c>
      <c r="C20" s="17" t="s">
        <v>169</v>
      </c>
      <c r="D20" s="17" t="s">
        <v>170</v>
      </c>
      <c r="E20" s="18" t="s">
        <v>171</v>
      </c>
      <c r="F20" s="17" t="s">
        <v>240</v>
      </c>
      <c r="G20" s="17" t="s">
        <v>241</v>
      </c>
      <c r="H20" s="18" t="s">
        <v>328</v>
      </c>
      <c r="I20" s="18" t="s">
        <v>329</v>
      </c>
      <c r="J20" s="17" t="s">
        <v>317</v>
      </c>
      <c r="K20" s="19" t="s">
        <v>318</v>
      </c>
      <c r="L20" s="18" t="s">
        <v>178</v>
      </c>
      <c r="M20" s="19" t="s">
        <v>319</v>
      </c>
      <c r="N20" s="19" t="s">
        <v>320</v>
      </c>
      <c r="O20" s="19"/>
      <c r="P20" s="19"/>
      <c r="Q20" s="19"/>
      <c r="R20" s="18" t="s">
        <v>179</v>
      </c>
      <c r="S20" s="19" t="s">
        <v>321</v>
      </c>
      <c r="T20" s="18" t="s">
        <v>322</v>
      </c>
      <c r="U20" s="18" t="s">
        <v>330</v>
      </c>
      <c r="V20" s="19" t="s">
        <v>331</v>
      </c>
      <c r="W20" s="19" t="s">
        <v>325</v>
      </c>
      <c r="X20" s="19" t="s">
        <v>185</v>
      </c>
      <c r="Y20" s="19" t="s">
        <v>186</v>
      </c>
      <c r="Z20" s="19" t="s">
        <v>185</v>
      </c>
      <c r="AA20" s="19" t="s">
        <v>185</v>
      </c>
      <c r="AB20" s="19" t="s">
        <v>185</v>
      </c>
      <c r="AC20" s="19" t="s">
        <v>332</v>
      </c>
      <c r="AD20" s="19" t="s">
        <v>185</v>
      </c>
      <c r="AE20" s="19" t="s">
        <v>269</v>
      </c>
      <c r="AF20" s="20" t="s">
        <v>333</v>
      </c>
      <c r="AG20" s="19" t="s">
        <v>185</v>
      </c>
      <c r="AH20" s="18" t="s">
        <v>191</v>
      </c>
      <c r="AI20" s="18" t="s">
        <v>191</v>
      </c>
      <c r="AJ20" s="19" t="s">
        <v>185</v>
      </c>
      <c r="AK20" s="21" t="s">
        <v>334</v>
      </c>
      <c r="AL20" s="22" t="s">
        <v>335</v>
      </c>
    </row>
    <row r="21" spans="1:38" ht="111" hidden="1" customHeight="1" x14ac:dyDescent="0.25">
      <c r="A21" s="8" t="str">
        <f t="shared" si="0"/>
        <v>Не указано</v>
      </c>
      <c r="B21" s="16">
        <v>16</v>
      </c>
      <c r="C21" s="17" t="s">
        <v>169</v>
      </c>
      <c r="D21" s="17" t="s">
        <v>170</v>
      </c>
      <c r="E21" s="18" t="s">
        <v>226</v>
      </c>
      <c r="F21" s="17" t="s">
        <v>336</v>
      </c>
      <c r="G21" s="17" t="s">
        <v>337</v>
      </c>
      <c r="H21" s="18" t="s">
        <v>338</v>
      </c>
      <c r="I21" s="18"/>
      <c r="J21" s="17" t="s">
        <v>339</v>
      </c>
      <c r="K21" s="19" t="s">
        <v>340</v>
      </c>
      <c r="L21" s="18" t="s">
        <v>231</v>
      </c>
      <c r="M21" s="19" t="s">
        <v>185</v>
      </c>
      <c r="N21" s="19" t="s">
        <v>185</v>
      </c>
      <c r="O21" s="19" t="s">
        <v>185</v>
      </c>
      <c r="P21" s="19" t="s">
        <v>341</v>
      </c>
      <c r="Q21" s="19" t="s">
        <v>185</v>
      </c>
      <c r="R21" s="18" t="s">
        <v>179</v>
      </c>
      <c r="S21" s="19" t="s">
        <v>94</v>
      </c>
      <c r="T21" s="18" t="s">
        <v>342</v>
      </c>
      <c r="U21" s="18" t="s">
        <v>343</v>
      </c>
      <c r="V21" s="19" t="s">
        <v>344</v>
      </c>
      <c r="W21" s="19" t="s">
        <v>185</v>
      </c>
      <c r="X21" s="19" t="s">
        <v>185</v>
      </c>
      <c r="Y21" s="19" t="s">
        <v>345</v>
      </c>
      <c r="Z21" s="19" t="s">
        <v>185</v>
      </c>
      <c r="AA21" s="19" t="s">
        <v>185</v>
      </c>
      <c r="AB21" s="19" t="s">
        <v>346</v>
      </c>
      <c r="AC21" s="19" t="s">
        <v>185</v>
      </c>
      <c r="AD21" s="19" t="s">
        <v>185</v>
      </c>
      <c r="AE21" s="19" t="s">
        <v>347</v>
      </c>
      <c r="AF21" s="20" t="s">
        <v>315</v>
      </c>
      <c r="AG21" s="19" t="s">
        <v>185</v>
      </c>
      <c r="AH21" s="18" t="s">
        <v>191</v>
      </c>
      <c r="AI21" s="18" t="s">
        <v>191</v>
      </c>
      <c r="AJ21" s="19" t="s">
        <v>185</v>
      </c>
      <c r="AK21" s="21" t="s">
        <v>348</v>
      </c>
      <c r="AL21" s="22" t="s">
        <v>193</v>
      </c>
    </row>
    <row r="22" spans="1:38" ht="111" hidden="1" customHeight="1" x14ac:dyDescent="0.25">
      <c r="A22" s="8" t="str">
        <f t="shared" si="0"/>
        <v>Не указано</v>
      </c>
      <c r="B22" s="16">
        <v>17</v>
      </c>
      <c r="C22" s="17" t="s">
        <v>169</v>
      </c>
      <c r="D22" s="17" t="s">
        <v>170</v>
      </c>
      <c r="E22" s="18" t="s">
        <v>226</v>
      </c>
      <c r="F22" s="17" t="s">
        <v>349</v>
      </c>
      <c r="G22" s="17" t="s">
        <v>350</v>
      </c>
      <c r="H22" s="18" t="s">
        <v>351</v>
      </c>
      <c r="I22" s="18"/>
      <c r="J22" s="17" t="s">
        <v>352</v>
      </c>
      <c r="K22" s="19" t="s">
        <v>340</v>
      </c>
      <c r="L22" s="18" t="s">
        <v>231</v>
      </c>
      <c r="M22" s="19" t="s">
        <v>185</v>
      </c>
      <c r="N22" s="19" t="s">
        <v>185</v>
      </c>
      <c r="O22" s="19" t="s">
        <v>185</v>
      </c>
      <c r="P22" s="19" t="s">
        <v>341</v>
      </c>
      <c r="Q22" s="19" t="s">
        <v>185</v>
      </c>
      <c r="R22" s="18" t="s">
        <v>179</v>
      </c>
      <c r="S22" s="19" t="s">
        <v>94</v>
      </c>
      <c r="T22" s="18" t="s">
        <v>342</v>
      </c>
      <c r="U22" s="18" t="s">
        <v>343</v>
      </c>
      <c r="V22" s="19" t="s">
        <v>353</v>
      </c>
      <c r="W22" s="19" t="s">
        <v>185</v>
      </c>
      <c r="X22" s="19" t="s">
        <v>185</v>
      </c>
      <c r="Y22" s="19" t="s">
        <v>345</v>
      </c>
      <c r="Z22" s="19" t="s">
        <v>185</v>
      </c>
      <c r="AA22" s="19" t="s">
        <v>185</v>
      </c>
      <c r="AB22" s="19" t="s">
        <v>354</v>
      </c>
      <c r="AC22" s="19" t="s">
        <v>185</v>
      </c>
      <c r="AD22" s="19" t="s">
        <v>185</v>
      </c>
      <c r="AE22" s="19" t="s">
        <v>347</v>
      </c>
      <c r="AF22" s="20" t="s">
        <v>315</v>
      </c>
      <c r="AG22" s="19" t="s">
        <v>185</v>
      </c>
      <c r="AH22" s="18" t="s">
        <v>191</v>
      </c>
      <c r="AI22" s="18" t="s">
        <v>191</v>
      </c>
      <c r="AJ22" s="19" t="s">
        <v>185</v>
      </c>
      <c r="AK22" s="21" t="s">
        <v>355</v>
      </c>
      <c r="AL22" s="22" t="s">
        <v>193</v>
      </c>
    </row>
    <row r="23" spans="1:38" ht="111" hidden="1" customHeight="1" x14ac:dyDescent="0.25">
      <c r="A23" s="8" t="str">
        <f t="shared" si="0"/>
        <v>Не указано</v>
      </c>
      <c r="B23" s="16">
        <v>18</v>
      </c>
      <c r="C23" s="17" t="s">
        <v>169</v>
      </c>
      <c r="D23" s="17" t="s">
        <v>170</v>
      </c>
      <c r="E23" s="18" t="s">
        <v>226</v>
      </c>
      <c r="F23" s="17" t="s">
        <v>356</v>
      </c>
      <c r="G23" s="17" t="s">
        <v>357</v>
      </c>
      <c r="H23" s="18" t="s">
        <v>358</v>
      </c>
      <c r="I23" s="18"/>
      <c r="J23" s="17" t="s">
        <v>359</v>
      </c>
      <c r="K23" s="19" t="s">
        <v>360</v>
      </c>
      <c r="L23" s="18" t="s">
        <v>231</v>
      </c>
      <c r="M23" s="19" t="s">
        <v>341</v>
      </c>
      <c r="N23" s="19" t="s">
        <v>185</v>
      </c>
      <c r="O23" s="19" t="s">
        <v>185</v>
      </c>
      <c r="P23" s="19" t="s">
        <v>185</v>
      </c>
      <c r="Q23" s="19" t="s">
        <v>185</v>
      </c>
      <c r="R23" s="18" t="s">
        <v>179</v>
      </c>
      <c r="S23" s="19" t="s">
        <v>94</v>
      </c>
      <c r="T23" s="18" t="s">
        <v>361</v>
      </c>
      <c r="U23" s="18" t="s">
        <v>362</v>
      </c>
      <c r="V23" s="19" t="s">
        <v>353</v>
      </c>
      <c r="W23" s="19" t="s">
        <v>185</v>
      </c>
      <c r="X23" s="19" t="s">
        <v>185</v>
      </c>
      <c r="Y23" s="19" t="s">
        <v>345</v>
      </c>
      <c r="Z23" s="19" t="s">
        <v>185</v>
      </c>
      <c r="AA23" s="19" t="s">
        <v>185</v>
      </c>
      <c r="AB23" s="19" t="s">
        <v>346</v>
      </c>
      <c r="AC23" s="19" t="s">
        <v>185</v>
      </c>
      <c r="AD23" s="19" t="s">
        <v>185</v>
      </c>
      <c r="AE23" s="19" t="s">
        <v>347</v>
      </c>
      <c r="AF23" s="20" t="s">
        <v>363</v>
      </c>
      <c r="AG23" s="19" t="s">
        <v>185</v>
      </c>
      <c r="AH23" s="18" t="s">
        <v>191</v>
      </c>
      <c r="AI23" s="18" t="s">
        <v>191</v>
      </c>
      <c r="AJ23" s="19" t="s">
        <v>185</v>
      </c>
      <c r="AK23" s="21" t="s">
        <v>348</v>
      </c>
      <c r="AL23" s="22" t="s">
        <v>193</v>
      </c>
    </row>
    <row r="24" spans="1:38" ht="111" hidden="1" customHeight="1" x14ac:dyDescent="0.25">
      <c r="A24" s="8" t="str">
        <f t="shared" si="0"/>
        <v/>
      </c>
      <c r="B24" s="16">
        <v>19</v>
      </c>
      <c r="C24" s="17" t="s">
        <v>169</v>
      </c>
      <c r="D24" s="17" t="s">
        <v>170</v>
      </c>
      <c r="E24" s="18" t="s">
        <v>226</v>
      </c>
      <c r="F24" s="17" t="s">
        <v>356</v>
      </c>
      <c r="G24" s="17" t="s">
        <v>357</v>
      </c>
      <c r="H24" s="18" t="s">
        <v>364</v>
      </c>
      <c r="I24" s="18"/>
      <c r="J24" s="17" t="s">
        <v>365</v>
      </c>
      <c r="K24" s="19" t="s">
        <v>93</v>
      </c>
      <c r="L24" s="18" t="s">
        <v>231</v>
      </c>
      <c r="M24" s="19" t="s">
        <v>185</v>
      </c>
      <c r="N24" s="19" t="s">
        <v>185</v>
      </c>
      <c r="O24" s="19" t="s">
        <v>185</v>
      </c>
      <c r="P24" s="19" t="s">
        <v>185</v>
      </c>
      <c r="Q24" s="19" t="s">
        <v>185</v>
      </c>
      <c r="R24" s="18" t="s">
        <v>179</v>
      </c>
      <c r="S24" s="19" t="s">
        <v>94</v>
      </c>
      <c r="T24" s="18" t="s">
        <v>366</v>
      </c>
      <c r="U24" s="18" t="s">
        <v>366</v>
      </c>
      <c r="V24" s="19" t="s">
        <v>353</v>
      </c>
      <c r="W24" s="19" t="s">
        <v>185</v>
      </c>
      <c r="X24" s="19" t="s">
        <v>185</v>
      </c>
      <c r="Y24" s="19" t="s">
        <v>345</v>
      </c>
      <c r="Z24" s="19" t="s">
        <v>185</v>
      </c>
      <c r="AA24" s="19" t="s">
        <v>185</v>
      </c>
      <c r="AB24" s="19" t="s">
        <v>354</v>
      </c>
      <c r="AC24" s="19" t="s">
        <v>185</v>
      </c>
      <c r="AD24" s="19" t="s">
        <v>185</v>
      </c>
      <c r="AE24" s="19" t="s">
        <v>347</v>
      </c>
      <c r="AF24" s="20" t="s">
        <v>363</v>
      </c>
      <c r="AG24" s="19" t="s">
        <v>185</v>
      </c>
      <c r="AH24" s="18" t="s">
        <v>191</v>
      </c>
      <c r="AI24" s="18" t="s">
        <v>191</v>
      </c>
      <c r="AJ24" s="19" t="s">
        <v>185</v>
      </c>
      <c r="AK24" s="21" t="s">
        <v>355</v>
      </c>
      <c r="AL24" s="22" t="s">
        <v>193</v>
      </c>
    </row>
    <row r="25" spans="1:38" ht="111" hidden="1" customHeight="1" x14ac:dyDescent="0.25">
      <c r="A25" s="8" t="str">
        <f t="shared" si="0"/>
        <v>обучающиеся за исключением обучающихся с ограниченными возможностями здоровья (ОВЗ) и детей-инвалидовобразовательная программа, обеспечивающая углубленное изучение отдельных учебных предметов, предметных областей (профильное обучение)не указаноОчная</v>
      </c>
      <c r="B25" s="16">
        <v>20</v>
      </c>
      <c r="C25" s="17" t="s">
        <v>169</v>
      </c>
      <c r="D25" s="17" t="s">
        <v>170</v>
      </c>
      <c r="E25" s="18" t="s">
        <v>226</v>
      </c>
      <c r="F25" s="17" t="s">
        <v>356</v>
      </c>
      <c r="G25" s="17" t="s">
        <v>357</v>
      </c>
      <c r="H25" s="18" t="s">
        <v>367</v>
      </c>
      <c r="I25" s="18"/>
      <c r="J25" s="17" t="s">
        <v>368</v>
      </c>
      <c r="K25" s="19" t="s">
        <v>369</v>
      </c>
      <c r="L25" s="18" t="s">
        <v>231</v>
      </c>
      <c r="M25" s="19" t="s">
        <v>370</v>
      </c>
      <c r="N25" s="19" t="s">
        <v>371</v>
      </c>
      <c r="O25" s="19" t="s">
        <v>98</v>
      </c>
      <c r="P25" s="19" t="s">
        <v>40</v>
      </c>
      <c r="Q25" s="19" t="s">
        <v>185</v>
      </c>
      <c r="R25" s="18" t="s">
        <v>179</v>
      </c>
      <c r="S25" s="19" t="s">
        <v>94</v>
      </c>
      <c r="T25" s="18" t="s">
        <v>372</v>
      </c>
      <c r="U25" s="18" t="s">
        <v>373</v>
      </c>
      <c r="V25" s="19" t="s">
        <v>353</v>
      </c>
      <c r="W25" s="19" t="s">
        <v>185</v>
      </c>
      <c r="X25" s="19" t="s">
        <v>185</v>
      </c>
      <c r="Y25" s="19" t="s">
        <v>345</v>
      </c>
      <c r="Z25" s="19" t="s">
        <v>185</v>
      </c>
      <c r="AA25" s="19" t="s">
        <v>185</v>
      </c>
      <c r="AB25" s="19" t="s">
        <v>374</v>
      </c>
      <c r="AC25" s="19" t="s">
        <v>185</v>
      </c>
      <c r="AD25" s="19" t="s">
        <v>185</v>
      </c>
      <c r="AE25" s="19" t="s">
        <v>185</v>
      </c>
      <c r="AF25" s="20" t="s">
        <v>363</v>
      </c>
      <c r="AG25" s="19" t="s">
        <v>185</v>
      </c>
      <c r="AH25" s="18" t="s">
        <v>191</v>
      </c>
      <c r="AI25" s="18" t="s">
        <v>191</v>
      </c>
      <c r="AJ25" s="19" t="s">
        <v>185</v>
      </c>
      <c r="AK25" s="21" t="s">
        <v>375</v>
      </c>
      <c r="AL25" s="22" t="s">
        <v>193</v>
      </c>
    </row>
    <row r="26" spans="1:38" ht="111" hidden="1" customHeight="1" x14ac:dyDescent="0.25">
      <c r="A26" s="8" t="str">
        <f t="shared" si="0"/>
        <v>В форме основного государственного экзамена с использование контрольных измерительных приборовНе указаноЗдание (сооружение), которое используется для проведения ГИА</v>
      </c>
      <c r="B26" s="16">
        <v>21</v>
      </c>
      <c r="C26" s="17" t="s">
        <v>169</v>
      </c>
      <c r="D26" s="17" t="s">
        <v>170</v>
      </c>
      <c r="E26" s="18" t="s">
        <v>226</v>
      </c>
      <c r="F26" s="17" t="s">
        <v>356</v>
      </c>
      <c r="G26" s="17" t="s">
        <v>357</v>
      </c>
      <c r="H26" s="18" t="s">
        <v>376</v>
      </c>
      <c r="I26" s="18"/>
      <c r="J26" s="17" t="s">
        <v>377</v>
      </c>
      <c r="K26" s="19" t="s">
        <v>378</v>
      </c>
      <c r="L26" s="18" t="s">
        <v>231</v>
      </c>
      <c r="M26" s="19" t="s">
        <v>379</v>
      </c>
      <c r="N26" s="19" t="s">
        <v>341</v>
      </c>
      <c r="O26" s="19" t="s">
        <v>185</v>
      </c>
      <c r="P26" s="19" t="s">
        <v>380</v>
      </c>
      <c r="Q26" s="19" t="s">
        <v>185</v>
      </c>
      <c r="R26" s="18" t="s">
        <v>179</v>
      </c>
      <c r="S26" s="19" t="s">
        <v>94</v>
      </c>
      <c r="T26" s="18" t="s">
        <v>381</v>
      </c>
      <c r="U26" s="18" t="s">
        <v>381</v>
      </c>
      <c r="V26" s="19" t="s">
        <v>382</v>
      </c>
      <c r="W26" s="19" t="s">
        <v>185</v>
      </c>
      <c r="X26" s="19" t="s">
        <v>185</v>
      </c>
      <c r="Y26" s="19" t="s">
        <v>236</v>
      </c>
      <c r="Z26" s="19" t="s">
        <v>185</v>
      </c>
      <c r="AA26" s="19" t="s">
        <v>185</v>
      </c>
      <c r="AB26" s="19" t="s">
        <v>383</v>
      </c>
      <c r="AC26" s="19" t="s">
        <v>185</v>
      </c>
      <c r="AD26" s="19" t="s">
        <v>185</v>
      </c>
      <c r="AE26" s="19" t="s">
        <v>384</v>
      </c>
      <c r="AF26" s="20" t="s">
        <v>385</v>
      </c>
      <c r="AG26" s="19" t="s">
        <v>185</v>
      </c>
      <c r="AH26" s="18" t="s">
        <v>191</v>
      </c>
      <c r="AI26" s="18" t="s">
        <v>191</v>
      </c>
      <c r="AJ26" s="19" t="s">
        <v>185</v>
      </c>
      <c r="AK26" s="21" t="s">
        <v>355</v>
      </c>
      <c r="AL26" s="22" t="s">
        <v>193</v>
      </c>
    </row>
    <row r="27" spans="1:38" ht="111" hidden="1" customHeight="1" x14ac:dyDescent="0.25">
      <c r="A27" s="8" t="str">
        <f t="shared" si="0"/>
        <v>Не указано</v>
      </c>
      <c r="B27" s="16">
        <v>22</v>
      </c>
      <c r="C27" s="17" t="s">
        <v>169</v>
      </c>
      <c r="D27" s="17" t="s">
        <v>170</v>
      </c>
      <c r="E27" s="18" t="s">
        <v>226</v>
      </c>
      <c r="F27" s="17" t="s">
        <v>356</v>
      </c>
      <c r="G27" s="17" t="s">
        <v>357</v>
      </c>
      <c r="H27" s="18" t="s">
        <v>386</v>
      </c>
      <c r="I27" s="18"/>
      <c r="J27" s="17" t="s">
        <v>387</v>
      </c>
      <c r="K27" s="19" t="s">
        <v>340</v>
      </c>
      <c r="L27" s="18" t="s">
        <v>231</v>
      </c>
      <c r="M27" s="19" t="s">
        <v>185</v>
      </c>
      <c r="N27" s="19" t="s">
        <v>185</v>
      </c>
      <c r="O27" s="19" t="s">
        <v>185</v>
      </c>
      <c r="P27" s="19" t="s">
        <v>341</v>
      </c>
      <c r="Q27" s="19" t="s">
        <v>185</v>
      </c>
      <c r="R27" s="18" t="s">
        <v>179</v>
      </c>
      <c r="S27" s="19" t="s">
        <v>94</v>
      </c>
      <c r="T27" s="18" t="s">
        <v>343</v>
      </c>
      <c r="U27" s="18" t="s">
        <v>343</v>
      </c>
      <c r="V27" s="19" t="s">
        <v>353</v>
      </c>
      <c r="W27" s="19" t="s">
        <v>185</v>
      </c>
      <c r="X27" s="19" t="s">
        <v>185</v>
      </c>
      <c r="Y27" s="19" t="s">
        <v>345</v>
      </c>
      <c r="Z27" s="19" t="s">
        <v>185</v>
      </c>
      <c r="AA27" s="19" t="s">
        <v>185</v>
      </c>
      <c r="AB27" s="19" t="s">
        <v>354</v>
      </c>
      <c r="AC27" s="19" t="s">
        <v>185</v>
      </c>
      <c r="AD27" s="19" t="s">
        <v>185</v>
      </c>
      <c r="AE27" s="19" t="s">
        <v>347</v>
      </c>
      <c r="AF27" s="20" t="s">
        <v>315</v>
      </c>
      <c r="AG27" s="19" t="s">
        <v>185</v>
      </c>
      <c r="AH27" s="18" t="s">
        <v>191</v>
      </c>
      <c r="AI27" s="18" t="s">
        <v>191</v>
      </c>
      <c r="AJ27" s="19" t="s">
        <v>185</v>
      </c>
      <c r="AK27" s="21" t="s">
        <v>355</v>
      </c>
      <c r="AL27" s="22" t="s">
        <v>193</v>
      </c>
    </row>
    <row r="28" spans="1:38" ht="111" hidden="1" customHeight="1" x14ac:dyDescent="0.25">
      <c r="A28" s="8" t="str">
        <f t="shared" si="0"/>
        <v>В организации, осуществляющей образовательную деятельность</v>
      </c>
      <c r="B28" s="16">
        <v>23</v>
      </c>
      <c r="C28" s="17" t="s">
        <v>169</v>
      </c>
      <c r="D28" s="17" t="s">
        <v>170</v>
      </c>
      <c r="E28" s="18" t="s">
        <v>226</v>
      </c>
      <c r="F28" s="17" t="s">
        <v>356</v>
      </c>
      <c r="G28" s="17" t="s">
        <v>357</v>
      </c>
      <c r="H28" s="18" t="s">
        <v>388</v>
      </c>
      <c r="I28" s="18"/>
      <c r="J28" s="17" t="s">
        <v>389</v>
      </c>
      <c r="K28" s="19" t="s">
        <v>390</v>
      </c>
      <c r="L28" s="18" t="s">
        <v>231</v>
      </c>
      <c r="M28" s="19" t="s">
        <v>185</v>
      </c>
      <c r="N28" s="19" t="s">
        <v>185</v>
      </c>
      <c r="O28" s="19" t="s">
        <v>185</v>
      </c>
      <c r="P28" s="19" t="s">
        <v>391</v>
      </c>
      <c r="Q28" s="19" t="s">
        <v>185</v>
      </c>
      <c r="R28" s="18" t="s">
        <v>179</v>
      </c>
      <c r="S28" s="19" t="s">
        <v>94</v>
      </c>
      <c r="T28" s="18" t="s">
        <v>343</v>
      </c>
      <c r="U28" s="18" t="s">
        <v>343</v>
      </c>
      <c r="V28" s="19" t="s">
        <v>392</v>
      </c>
      <c r="W28" s="19" t="s">
        <v>185</v>
      </c>
      <c r="X28" s="19" t="s">
        <v>185</v>
      </c>
      <c r="Y28" s="19" t="s">
        <v>345</v>
      </c>
      <c r="Z28" s="19" t="s">
        <v>185</v>
      </c>
      <c r="AA28" s="19" t="s">
        <v>185</v>
      </c>
      <c r="AB28" s="19" t="s">
        <v>354</v>
      </c>
      <c r="AC28" s="19" t="s">
        <v>185</v>
      </c>
      <c r="AD28" s="19" t="s">
        <v>185</v>
      </c>
      <c r="AE28" s="19" t="s">
        <v>347</v>
      </c>
      <c r="AF28" s="20" t="s">
        <v>393</v>
      </c>
      <c r="AG28" s="19" t="s">
        <v>185</v>
      </c>
      <c r="AH28" s="18" t="s">
        <v>191</v>
      </c>
      <c r="AI28" s="18" t="s">
        <v>191</v>
      </c>
      <c r="AJ28" s="19" t="s">
        <v>185</v>
      </c>
      <c r="AK28" s="21" t="s">
        <v>355</v>
      </c>
      <c r="AL28" s="22" t="s">
        <v>193</v>
      </c>
    </row>
    <row r="29" spans="1:38" ht="111" hidden="1" customHeight="1" x14ac:dyDescent="0.25">
      <c r="A29" s="8" t="str">
        <f t="shared" si="0"/>
        <v>Физические лица за исключением лиц с ОВЗ и инвалидов08.02.01 Строительство и эксплуатация зданий и сооруженийОсновное общее образованиеОчная</v>
      </c>
      <c r="B29" s="16">
        <v>24</v>
      </c>
      <c r="C29" s="17" t="s">
        <v>169</v>
      </c>
      <c r="D29" s="17" t="s">
        <v>170</v>
      </c>
      <c r="E29" s="18" t="s">
        <v>226</v>
      </c>
      <c r="F29" s="17" t="s">
        <v>394</v>
      </c>
      <c r="G29" s="17" t="s">
        <v>395</v>
      </c>
      <c r="H29" s="18" t="s">
        <v>396</v>
      </c>
      <c r="I29" s="18"/>
      <c r="J29" s="17" t="s">
        <v>73</v>
      </c>
      <c r="K29" s="19" t="s">
        <v>74</v>
      </c>
      <c r="L29" s="18" t="s">
        <v>231</v>
      </c>
      <c r="M29" s="19" t="s">
        <v>37</v>
      </c>
      <c r="N29" s="19" t="s">
        <v>397</v>
      </c>
      <c r="O29" s="19" t="s">
        <v>39</v>
      </c>
      <c r="P29" s="19" t="s">
        <v>40</v>
      </c>
      <c r="Q29" s="19" t="s">
        <v>185</v>
      </c>
      <c r="R29" s="18" t="s">
        <v>179</v>
      </c>
      <c r="S29" s="19" t="s">
        <v>398</v>
      </c>
      <c r="T29" s="18" t="s">
        <v>0</v>
      </c>
      <c r="U29" s="18" t="s">
        <v>399</v>
      </c>
      <c r="V29" s="19" t="s">
        <v>400</v>
      </c>
      <c r="W29" s="19" t="s">
        <v>185</v>
      </c>
      <c r="X29" s="19" t="s">
        <v>185</v>
      </c>
      <c r="Y29" s="19" t="s">
        <v>236</v>
      </c>
      <c r="Z29" s="19" t="s">
        <v>185</v>
      </c>
      <c r="AA29" s="19" t="s">
        <v>185</v>
      </c>
      <c r="AB29" s="19" t="s">
        <v>401</v>
      </c>
      <c r="AC29" s="19" t="s">
        <v>185</v>
      </c>
      <c r="AD29" s="19" t="s">
        <v>185</v>
      </c>
      <c r="AE29" s="19" t="s">
        <v>185</v>
      </c>
      <c r="AF29" s="20" t="s">
        <v>402</v>
      </c>
      <c r="AG29" s="19" t="s">
        <v>185</v>
      </c>
      <c r="AH29" s="18" t="s">
        <v>191</v>
      </c>
      <c r="AI29" s="18" t="s">
        <v>191</v>
      </c>
      <c r="AJ29" s="19" t="s">
        <v>185</v>
      </c>
      <c r="AK29" s="21" t="s">
        <v>285</v>
      </c>
      <c r="AL29" s="22" t="s">
        <v>193</v>
      </c>
    </row>
    <row r="30" spans="1:38" ht="111" hidden="1" customHeight="1" x14ac:dyDescent="0.25">
      <c r="A30" s="8" t="str">
        <f t="shared" si="0"/>
        <v>Физические лица за исключением лиц с ОВЗ и инвалидов08.02.01 Строительство и эксплуатация зданий и сооруженийСреднее общее образованиеОчная</v>
      </c>
      <c r="B30" s="16">
        <v>25</v>
      </c>
      <c r="C30" s="17" t="s">
        <v>169</v>
      </c>
      <c r="D30" s="17" t="s">
        <v>170</v>
      </c>
      <c r="E30" s="18" t="s">
        <v>226</v>
      </c>
      <c r="F30" s="17" t="s">
        <v>394</v>
      </c>
      <c r="G30" s="17" t="s">
        <v>395</v>
      </c>
      <c r="H30" s="18" t="s">
        <v>403</v>
      </c>
      <c r="I30" s="18"/>
      <c r="J30" s="17" t="s">
        <v>73</v>
      </c>
      <c r="K30" s="19" t="s">
        <v>74</v>
      </c>
      <c r="L30" s="18" t="s">
        <v>231</v>
      </c>
      <c r="M30" s="19" t="s">
        <v>37</v>
      </c>
      <c r="N30" s="19" t="s">
        <v>397</v>
      </c>
      <c r="O30" s="19" t="s">
        <v>87</v>
      </c>
      <c r="P30" s="19" t="s">
        <v>40</v>
      </c>
      <c r="Q30" s="19" t="s">
        <v>185</v>
      </c>
      <c r="R30" s="18" t="s">
        <v>179</v>
      </c>
      <c r="S30" s="19" t="s">
        <v>398</v>
      </c>
      <c r="T30" s="18" t="s">
        <v>0</v>
      </c>
      <c r="U30" s="18" t="s">
        <v>399</v>
      </c>
      <c r="V30" s="19" t="s">
        <v>400</v>
      </c>
      <c r="W30" s="19" t="s">
        <v>185</v>
      </c>
      <c r="X30" s="19" t="s">
        <v>185</v>
      </c>
      <c r="Y30" s="19" t="s">
        <v>404</v>
      </c>
      <c r="Z30" s="19" t="s">
        <v>185</v>
      </c>
      <c r="AA30" s="19" t="s">
        <v>185</v>
      </c>
      <c r="AB30" s="19" t="s">
        <v>405</v>
      </c>
      <c r="AC30" s="19" t="s">
        <v>185</v>
      </c>
      <c r="AD30" s="19" t="s">
        <v>185</v>
      </c>
      <c r="AE30" s="19" t="s">
        <v>185</v>
      </c>
      <c r="AF30" s="20" t="s">
        <v>406</v>
      </c>
      <c r="AG30" s="19" t="s">
        <v>185</v>
      </c>
      <c r="AH30" s="18" t="s">
        <v>191</v>
      </c>
      <c r="AI30" s="18" t="s">
        <v>191</v>
      </c>
      <c r="AJ30" s="19" t="s">
        <v>185</v>
      </c>
      <c r="AK30" s="21" t="s">
        <v>407</v>
      </c>
      <c r="AL30" s="22" t="s">
        <v>193</v>
      </c>
    </row>
    <row r="31" spans="1:38" ht="111" hidden="1" customHeight="1" x14ac:dyDescent="0.25">
      <c r="A31" s="8" t="str">
        <f t="shared" si="0"/>
        <v>Физические лица с ОВЗ и инвалиды08.02.01 Строительство и эксплуатация зданий и сооруженийОсновное общее образованиеОчная</v>
      </c>
      <c r="B31" s="16">
        <v>26</v>
      </c>
      <c r="C31" s="17" t="s">
        <v>169</v>
      </c>
      <c r="D31" s="17" t="s">
        <v>170</v>
      </c>
      <c r="E31" s="18" t="s">
        <v>226</v>
      </c>
      <c r="F31" s="17" t="s">
        <v>394</v>
      </c>
      <c r="G31" s="17" t="s">
        <v>395</v>
      </c>
      <c r="H31" s="18" t="s">
        <v>408</v>
      </c>
      <c r="I31" s="18"/>
      <c r="J31" s="17" t="s">
        <v>73</v>
      </c>
      <c r="K31" s="19" t="s">
        <v>74</v>
      </c>
      <c r="L31" s="18" t="s">
        <v>231</v>
      </c>
      <c r="M31" s="19" t="s">
        <v>50</v>
      </c>
      <c r="N31" s="19" t="s">
        <v>397</v>
      </c>
      <c r="O31" s="19" t="s">
        <v>39</v>
      </c>
      <c r="P31" s="19" t="s">
        <v>40</v>
      </c>
      <c r="Q31" s="19" t="s">
        <v>185</v>
      </c>
      <c r="R31" s="18" t="s">
        <v>179</v>
      </c>
      <c r="S31" s="19" t="s">
        <v>398</v>
      </c>
      <c r="T31" s="18" t="s">
        <v>0</v>
      </c>
      <c r="U31" s="18" t="s">
        <v>399</v>
      </c>
      <c r="V31" s="19" t="s">
        <v>400</v>
      </c>
      <c r="W31" s="19" t="s">
        <v>185</v>
      </c>
      <c r="X31" s="19" t="s">
        <v>185</v>
      </c>
      <c r="Y31" s="19" t="s">
        <v>236</v>
      </c>
      <c r="Z31" s="19" t="s">
        <v>185</v>
      </c>
      <c r="AA31" s="19" t="s">
        <v>185</v>
      </c>
      <c r="AB31" s="19" t="s">
        <v>401</v>
      </c>
      <c r="AC31" s="19" t="s">
        <v>185</v>
      </c>
      <c r="AD31" s="19" t="s">
        <v>185</v>
      </c>
      <c r="AE31" s="19" t="s">
        <v>185</v>
      </c>
      <c r="AF31" s="20" t="s">
        <v>409</v>
      </c>
      <c r="AG31" s="19" t="s">
        <v>185</v>
      </c>
      <c r="AH31" s="18" t="s">
        <v>191</v>
      </c>
      <c r="AI31" s="18" t="s">
        <v>191</v>
      </c>
      <c r="AJ31" s="19" t="s">
        <v>185</v>
      </c>
      <c r="AK31" s="21" t="s">
        <v>285</v>
      </c>
      <c r="AL31" s="22" t="s">
        <v>410</v>
      </c>
    </row>
    <row r="32" spans="1:38" ht="111" hidden="1" customHeight="1" x14ac:dyDescent="0.25">
      <c r="A32" s="8" t="str">
        <f t="shared" si="0"/>
        <v>Физические лица за исключением лиц с ОВЗ и инвалидов08.02.05 Строительство и эксплуатация автомобильных дорог и аэродромовОсновное общее образованиеОчная</v>
      </c>
      <c r="B32" s="16">
        <v>27</v>
      </c>
      <c r="C32" s="17" t="s">
        <v>169</v>
      </c>
      <c r="D32" s="17" t="s">
        <v>170</v>
      </c>
      <c r="E32" s="18" t="s">
        <v>226</v>
      </c>
      <c r="F32" s="17" t="s">
        <v>394</v>
      </c>
      <c r="G32" s="17" t="s">
        <v>395</v>
      </c>
      <c r="H32" s="18" t="s">
        <v>411</v>
      </c>
      <c r="I32" s="18"/>
      <c r="J32" s="17" t="s">
        <v>73</v>
      </c>
      <c r="K32" s="19" t="s">
        <v>74</v>
      </c>
      <c r="L32" s="18" t="s">
        <v>231</v>
      </c>
      <c r="M32" s="19" t="s">
        <v>37</v>
      </c>
      <c r="N32" s="19" t="s">
        <v>412</v>
      </c>
      <c r="O32" s="19" t="s">
        <v>39</v>
      </c>
      <c r="P32" s="19" t="s">
        <v>40</v>
      </c>
      <c r="Q32" s="19" t="s">
        <v>185</v>
      </c>
      <c r="R32" s="18" t="s">
        <v>179</v>
      </c>
      <c r="S32" s="19" t="s">
        <v>398</v>
      </c>
      <c r="T32" s="18" t="s">
        <v>0</v>
      </c>
      <c r="U32" s="18" t="s">
        <v>399</v>
      </c>
      <c r="V32" s="19" t="s">
        <v>400</v>
      </c>
      <c r="W32" s="19" t="s">
        <v>185</v>
      </c>
      <c r="X32" s="19" t="s">
        <v>185</v>
      </c>
      <c r="Y32" s="19" t="s">
        <v>345</v>
      </c>
      <c r="Z32" s="19" t="s">
        <v>185</v>
      </c>
      <c r="AA32" s="19" t="s">
        <v>185</v>
      </c>
      <c r="AB32" s="19" t="s">
        <v>405</v>
      </c>
      <c r="AC32" s="19" t="s">
        <v>185</v>
      </c>
      <c r="AD32" s="19" t="s">
        <v>185</v>
      </c>
      <c r="AE32" s="19" t="s">
        <v>185</v>
      </c>
      <c r="AF32" s="20" t="s">
        <v>413</v>
      </c>
      <c r="AG32" s="19" t="s">
        <v>185</v>
      </c>
      <c r="AH32" s="18" t="s">
        <v>191</v>
      </c>
      <c r="AI32" s="18" t="s">
        <v>191</v>
      </c>
      <c r="AJ32" s="19" t="s">
        <v>185</v>
      </c>
      <c r="AK32" s="21" t="s">
        <v>407</v>
      </c>
      <c r="AL32" s="22" t="s">
        <v>193</v>
      </c>
    </row>
    <row r="33" spans="1:38" ht="111" hidden="1" customHeight="1" x14ac:dyDescent="0.25">
      <c r="A33" s="8" t="str">
        <f t="shared" si="0"/>
        <v>Физические лица за исключением лиц с ОВЗ и инвалидов09.02.01 Компьютерные системы и комплексыОсновное общее образованиеОчная</v>
      </c>
      <c r="B33" s="16">
        <v>28</v>
      </c>
      <c r="C33" s="17" t="s">
        <v>169</v>
      </c>
      <c r="D33" s="17" t="s">
        <v>170</v>
      </c>
      <c r="E33" s="18" t="s">
        <v>226</v>
      </c>
      <c r="F33" s="17" t="s">
        <v>394</v>
      </c>
      <c r="G33" s="17" t="s">
        <v>395</v>
      </c>
      <c r="H33" s="18" t="s">
        <v>414</v>
      </c>
      <c r="I33" s="18"/>
      <c r="J33" s="17" t="s">
        <v>73</v>
      </c>
      <c r="K33" s="19" t="s">
        <v>74</v>
      </c>
      <c r="L33" s="18" t="s">
        <v>231</v>
      </c>
      <c r="M33" s="19" t="s">
        <v>37</v>
      </c>
      <c r="N33" s="19" t="s">
        <v>79</v>
      </c>
      <c r="O33" s="19" t="s">
        <v>39</v>
      </c>
      <c r="P33" s="19" t="s">
        <v>40</v>
      </c>
      <c r="Q33" s="19" t="s">
        <v>185</v>
      </c>
      <c r="R33" s="18" t="s">
        <v>179</v>
      </c>
      <c r="S33" s="19" t="s">
        <v>398</v>
      </c>
      <c r="T33" s="18" t="s">
        <v>0</v>
      </c>
      <c r="U33" s="18" t="s">
        <v>399</v>
      </c>
      <c r="V33" s="19" t="s">
        <v>400</v>
      </c>
      <c r="W33" s="19" t="s">
        <v>185</v>
      </c>
      <c r="X33" s="19" t="s">
        <v>185</v>
      </c>
      <c r="Y33" s="19" t="s">
        <v>345</v>
      </c>
      <c r="Z33" s="19" t="s">
        <v>185</v>
      </c>
      <c r="AA33" s="19" t="s">
        <v>185</v>
      </c>
      <c r="AB33" s="19" t="s">
        <v>405</v>
      </c>
      <c r="AC33" s="19" t="s">
        <v>185</v>
      </c>
      <c r="AD33" s="19" t="s">
        <v>185</v>
      </c>
      <c r="AE33" s="19" t="s">
        <v>185</v>
      </c>
      <c r="AF33" s="20" t="s">
        <v>415</v>
      </c>
      <c r="AG33" s="19" t="s">
        <v>185</v>
      </c>
      <c r="AH33" s="18" t="s">
        <v>191</v>
      </c>
      <c r="AI33" s="18" t="s">
        <v>191</v>
      </c>
      <c r="AJ33" s="19" t="s">
        <v>185</v>
      </c>
      <c r="AK33" s="21" t="s">
        <v>407</v>
      </c>
      <c r="AL33" s="22" t="s">
        <v>193</v>
      </c>
    </row>
    <row r="34" spans="1:38" ht="111" hidden="1" customHeight="1" x14ac:dyDescent="0.25">
      <c r="A34" s="8" t="str">
        <f t="shared" si="0"/>
        <v>Физические лица с ОВЗ и инвалиды09.02.01 Компьютерные системы и комплексыОсновное общее образованиеОчная</v>
      </c>
      <c r="B34" s="16">
        <v>29</v>
      </c>
      <c r="C34" s="17" t="s">
        <v>169</v>
      </c>
      <c r="D34" s="17" t="s">
        <v>170</v>
      </c>
      <c r="E34" s="18" t="s">
        <v>226</v>
      </c>
      <c r="F34" s="17" t="s">
        <v>394</v>
      </c>
      <c r="G34" s="17" t="s">
        <v>395</v>
      </c>
      <c r="H34" s="18" t="s">
        <v>416</v>
      </c>
      <c r="I34" s="18"/>
      <c r="J34" s="17" t="s">
        <v>73</v>
      </c>
      <c r="K34" s="19" t="s">
        <v>74</v>
      </c>
      <c r="L34" s="18" t="s">
        <v>231</v>
      </c>
      <c r="M34" s="19" t="s">
        <v>50</v>
      </c>
      <c r="N34" s="19" t="s">
        <v>79</v>
      </c>
      <c r="O34" s="19" t="s">
        <v>39</v>
      </c>
      <c r="P34" s="19" t="s">
        <v>40</v>
      </c>
      <c r="Q34" s="19" t="s">
        <v>185</v>
      </c>
      <c r="R34" s="18" t="s">
        <v>179</v>
      </c>
      <c r="S34" s="19" t="s">
        <v>398</v>
      </c>
      <c r="T34" s="18" t="s">
        <v>0</v>
      </c>
      <c r="U34" s="18" t="s">
        <v>399</v>
      </c>
      <c r="V34" s="19" t="s">
        <v>400</v>
      </c>
      <c r="W34" s="19" t="s">
        <v>185</v>
      </c>
      <c r="X34" s="19" t="s">
        <v>185</v>
      </c>
      <c r="Y34" s="19" t="s">
        <v>345</v>
      </c>
      <c r="Z34" s="19" t="s">
        <v>185</v>
      </c>
      <c r="AA34" s="19" t="s">
        <v>185</v>
      </c>
      <c r="AB34" s="19" t="s">
        <v>401</v>
      </c>
      <c r="AC34" s="19" t="s">
        <v>185</v>
      </c>
      <c r="AD34" s="19" t="s">
        <v>185</v>
      </c>
      <c r="AE34" s="19" t="s">
        <v>185</v>
      </c>
      <c r="AF34" s="20" t="s">
        <v>415</v>
      </c>
      <c r="AG34" s="19" t="s">
        <v>185</v>
      </c>
      <c r="AH34" s="18" t="s">
        <v>191</v>
      </c>
      <c r="AI34" s="18" t="s">
        <v>191</v>
      </c>
      <c r="AJ34" s="19" t="s">
        <v>185</v>
      </c>
      <c r="AK34" s="21" t="s">
        <v>285</v>
      </c>
      <c r="AL34" s="22" t="s">
        <v>193</v>
      </c>
    </row>
    <row r="35" spans="1:38" ht="111" hidden="1" customHeight="1" x14ac:dyDescent="0.25">
      <c r="A35" s="8" t="str">
        <f t="shared" si="0"/>
        <v>Физические лица за исключением лиц с ОВЗ и инвалидов09.02.02 Компьютерные сетиОсновное общее образованиеОчная</v>
      </c>
      <c r="B35" s="16">
        <v>30</v>
      </c>
      <c r="C35" s="17" t="s">
        <v>169</v>
      </c>
      <c r="D35" s="17" t="s">
        <v>170</v>
      </c>
      <c r="E35" s="18" t="s">
        <v>226</v>
      </c>
      <c r="F35" s="17" t="s">
        <v>394</v>
      </c>
      <c r="G35" s="17" t="s">
        <v>395</v>
      </c>
      <c r="H35" s="18" t="s">
        <v>417</v>
      </c>
      <c r="I35" s="18"/>
      <c r="J35" s="17" t="s">
        <v>73</v>
      </c>
      <c r="K35" s="19" t="s">
        <v>74</v>
      </c>
      <c r="L35" s="18" t="s">
        <v>231</v>
      </c>
      <c r="M35" s="19" t="s">
        <v>37</v>
      </c>
      <c r="N35" s="19" t="s">
        <v>80</v>
      </c>
      <c r="O35" s="19" t="s">
        <v>39</v>
      </c>
      <c r="P35" s="19" t="s">
        <v>40</v>
      </c>
      <c r="Q35" s="19" t="s">
        <v>185</v>
      </c>
      <c r="R35" s="18" t="s">
        <v>179</v>
      </c>
      <c r="S35" s="19" t="s">
        <v>398</v>
      </c>
      <c r="T35" s="18" t="s">
        <v>0</v>
      </c>
      <c r="U35" s="18" t="s">
        <v>399</v>
      </c>
      <c r="V35" s="19" t="s">
        <v>400</v>
      </c>
      <c r="W35" s="19" t="s">
        <v>185</v>
      </c>
      <c r="X35" s="19" t="s">
        <v>185</v>
      </c>
      <c r="Y35" s="19" t="s">
        <v>345</v>
      </c>
      <c r="Z35" s="19" t="s">
        <v>185</v>
      </c>
      <c r="AA35" s="19" t="s">
        <v>185</v>
      </c>
      <c r="AB35" s="19" t="s">
        <v>405</v>
      </c>
      <c r="AC35" s="19" t="s">
        <v>185</v>
      </c>
      <c r="AD35" s="19" t="s">
        <v>185</v>
      </c>
      <c r="AE35" s="19" t="s">
        <v>185</v>
      </c>
      <c r="AF35" s="20" t="s">
        <v>418</v>
      </c>
      <c r="AG35" s="19" t="s">
        <v>185</v>
      </c>
      <c r="AH35" s="18" t="s">
        <v>191</v>
      </c>
      <c r="AI35" s="18" t="s">
        <v>191</v>
      </c>
      <c r="AJ35" s="19" t="s">
        <v>185</v>
      </c>
      <c r="AK35" s="21" t="s">
        <v>285</v>
      </c>
      <c r="AL35" s="22" t="s">
        <v>193</v>
      </c>
    </row>
    <row r="36" spans="1:38" ht="111" hidden="1" customHeight="1" x14ac:dyDescent="0.25">
      <c r="A36" s="8" t="str">
        <f t="shared" si="0"/>
        <v>Физические лица за исключением лиц с ОВЗ и инвалидов09.02.03 Программирование в компьютерных системахОсновное общее образованиеОчная</v>
      </c>
      <c r="B36" s="16">
        <v>31</v>
      </c>
      <c r="C36" s="17" t="s">
        <v>169</v>
      </c>
      <c r="D36" s="17" t="s">
        <v>170</v>
      </c>
      <c r="E36" s="18" t="s">
        <v>226</v>
      </c>
      <c r="F36" s="17" t="s">
        <v>394</v>
      </c>
      <c r="G36" s="17" t="s">
        <v>395</v>
      </c>
      <c r="H36" s="18" t="s">
        <v>419</v>
      </c>
      <c r="I36" s="18"/>
      <c r="J36" s="17" t="s">
        <v>73</v>
      </c>
      <c r="K36" s="19" t="s">
        <v>74</v>
      </c>
      <c r="L36" s="18" t="s">
        <v>231</v>
      </c>
      <c r="M36" s="19" t="s">
        <v>37</v>
      </c>
      <c r="N36" s="19" t="s">
        <v>420</v>
      </c>
      <c r="O36" s="19" t="s">
        <v>39</v>
      </c>
      <c r="P36" s="19" t="s">
        <v>40</v>
      </c>
      <c r="Q36" s="19" t="s">
        <v>185</v>
      </c>
      <c r="R36" s="18" t="s">
        <v>179</v>
      </c>
      <c r="S36" s="19" t="s">
        <v>398</v>
      </c>
      <c r="T36" s="18" t="s">
        <v>0</v>
      </c>
      <c r="U36" s="18" t="s">
        <v>399</v>
      </c>
      <c r="V36" s="19" t="s">
        <v>400</v>
      </c>
      <c r="W36" s="19" t="s">
        <v>185</v>
      </c>
      <c r="X36" s="19" t="s">
        <v>185</v>
      </c>
      <c r="Y36" s="19" t="s">
        <v>345</v>
      </c>
      <c r="Z36" s="19" t="s">
        <v>185</v>
      </c>
      <c r="AA36" s="19" t="s">
        <v>185</v>
      </c>
      <c r="AB36" s="19" t="s">
        <v>405</v>
      </c>
      <c r="AC36" s="19" t="s">
        <v>185</v>
      </c>
      <c r="AD36" s="19" t="s">
        <v>185</v>
      </c>
      <c r="AE36" s="19" t="s">
        <v>185</v>
      </c>
      <c r="AF36" s="20" t="s">
        <v>421</v>
      </c>
      <c r="AG36" s="19" t="s">
        <v>185</v>
      </c>
      <c r="AH36" s="18" t="s">
        <v>191</v>
      </c>
      <c r="AI36" s="18" t="s">
        <v>191</v>
      </c>
      <c r="AJ36" s="19" t="s">
        <v>185</v>
      </c>
      <c r="AK36" s="21" t="s">
        <v>285</v>
      </c>
      <c r="AL36" s="22" t="s">
        <v>193</v>
      </c>
    </row>
    <row r="37" spans="1:38" ht="111" hidden="1" customHeight="1" x14ac:dyDescent="0.25">
      <c r="A37" s="8" t="str">
        <f t="shared" si="0"/>
        <v>Физические лица с ОВЗ и инвалиды09.02.03 Программирование в компьютерных системахОсновное общее образованиеОчная</v>
      </c>
      <c r="B37" s="16">
        <v>32</v>
      </c>
      <c r="C37" s="17" t="s">
        <v>169</v>
      </c>
      <c r="D37" s="17" t="s">
        <v>170</v>
      </c>
      <c r="E37" s="18" t="s">
        <v>226</v>
      </c>
      <c r="F37" s="17" t="s">
        <v>394</v>
      </c>
      <c r="G37" s="17" t="s">
        <v>395</v>
      </c>
      <c r="H37" s="18" t="s">
        <v>422</v>
      </c>
      <c r="I37" s="18"/>
      <c r="J37" s="17" t="s">
        <v>73</v>
      </c>
      <c r="K37" s="19" t="s">
        <v>74</v>
      </c>
      <c r="L37" s="18" t="s">
        <v>231</v>
      </c>
      <c r="M37" s="19" t="s">
        <v>50</v>
      </c>
      <c r="N37" s="19" t="s">
        <v>420</v>
      </c>
      <c r="O37" s="19" t="s">
        <v>39</v>
      </c>
      <c r="P37" s="19" t="s">
        <v>40</v>
      </c>
      <c r="Q37" s="19" t="s">
        <v>185</v>
      </c>
      <c r="R37" s="18" t="s">
        <v>179</v>
      </c>
      <c r="S37" s="19" t="s">
        <v>398</v>
      </c>
      <c r="T37" s="18" t="s">
        <v>0</v>
      </c>
      <c r="U37" s="18" t="s">
        <v>399</v>
      </c>
      <c r="V37" s="19" t="s">
        <v>400</v>
      </c>
      <c r="W37" s="19" t="s">
        <v>185</v>
      </c>
      <c r="X37" s="19" t="s">
        <v>185</v>
      </c>
      <c r="Y37" s="19" t="s">
        <v>345</v>
      </c>
      <c r="Z37" s="19" t="s">
        <v>185</v>
      </c>
      <c r="AA37" s="19" t="s">
        <v>185</v>
      </c>
      <c r="AB37" s="19" t="s">
        <v>405</v>
      </c>
      <c r="AC37" s="19" t="s">
        <v>185</v>
      </c>
      <c r="AD37" s="19" t="s">
        <v>185</v>
      </c>
      <c r="AE37" s="19" t="s">
        <v>185</v>
      </c>
      <c r="AF37" s="20" t="s">
        <v>423</v>
      </c>
      <c r="AG37" s="19" t="s">
        <v>185</v>
      </c>
      <c r="AH37" s="18" t="s">
        <v>191</v>
      </c>
      <c r="AI37" s="18" t="s">
        <v>191</v>
      </c>
      <c r="AJ37" s="19" t="s">
        <v>185</v>
      </c>
      <c r="AK37" s="21" t="s">
        <v>407</v>
      </c>
      <c r="AL37" s="22" t="s">
        <v>193</v>
      </c>
    </row>
    <row r="38" spans="1:38" ht="111" hidden="1" customHeight="1" x14ac:dyDescent="0.25">
      <c r="A38" s="8" t="str">
        <f t="shared" si="0"/>
        <v>Физические лица за исключением лиц с ОВЗ и инвалидов09.02.04 Информационные системы (по отраслям)Основное общее образованиеОчная</v>
      </c>
      <c r="B38" s="16">
        <v>33</v>
      </c>
      <c r="C38" s="17" t="s">
        <v>169</v>
      </c>
      <c r="D38" s="17" t="s">
        <v>170</v>
      </c>
      <c r="E38" s="18" t="s">
        <v>226</v>
      </c>
      <c r="F38" s="17" t="s">
        <v>394</v>
      </c>
      <c r="G38" s="17" t="s">
        <v>395</v>
      </c>
      <c r="H38" s="18" t="s">
        <v>424</v>
      </c>
      <c r="I38" s="18"/>
      <c r="J38" s="17" t="s">
        <v>73</v>
      </c>
      <c r="K38" s="19" t="s">
        <v>74</v>
      </c>
      <c r="L38" s="18" t="s">
        <v>231</v>
      </c>
      <c r="M38" s="19" t="s">
        <v>37</v>
      </c>
      <c r="N38" s="19" t="s">
        <v>425</v>
      </c>
      <c r="O38" s="19" t="s">
        <v>39</v>
      </c>
      <c r="P38" s="19" t="s">
        <v>40</v>
      </c>
      <c r="Q38" s="19" t="s">
        <v>185</v>
      </c>
      <c r="R38" s="18" t="s">
        <v>179</v>
      </c>
      <c r="S38" s="19" t="s">
        <v>398</v>
      </c>
      <c r="T38" s="18" t="s">
        <v>0</v>
      </c>
      <c r="U38" s="18" t="s">
        <v>399</v>
      </c>
      <c r="V38" s="19" t="s">
        <v>400</v>
      </c>
      <c r="W38" s="19" t="s">
        <v>185</v>
      </c>
      <c r="X38" s="19" t="s">
        <v>185</v>
      </c>
      <c r="Y38" s="19" t="s">
        <v>345</v>
      </c>
      <c r="Z38" s="19" t="s">
        <v>185</v>
      </c>
      <c r="AA38" s="19" t="s">
        <v>185</v>
      </c>
      <c r="AB38" s="19" t="s">
        <v>405</v>
      </c>
      <c r="AC38" s="19" t="s">
        <v>185</v>
      </c>
      <c r="AD38" s="19" t="s">
        <v>185</v>
      </c>
      <c r="AE38" s="19" t="s">
        <v>185</v>
      </c>
      <c r="AF38" s="20" t="s">
        <v>426</v>
      </c>
      <c r="AG38" s="19" t="s">
        <v>185</v>
      </c>
      <c r="AH38" s="18" t="s">
        <v>191</v>
      </c>
      <c r="AI38" s="18" t="s">
        <v>191</v>
      </c>
      <c r="AJ38" s="19" t="s">
        <v>185</v>
      </c>
      <c r="AK38" s="21" t="s">
        <v>407</v>
      </c>
      <c r="AL38" s="22" t="s">
        <v>193</v>
      </c>
    </row>
    <row r="39" spans="1:38" ht="111" hidden="1" customHeight="1" x14ac:dyDescent="0.25">
      <c r="A39" s="8" t="str">
        <f t="shared" si="0"/>
        <v>Физические лица за исключением лиц с ОВЗ и инвалидов09.02.04 Информационные системы (по отраслям)Среднее общее образованиеОчная</v>
      </c>
      <c r="B39" s="16">
        <v>34</v>
      </c>
      <c r="C39" s="17" t="s">
        <v>169</v>
      </c>
      <c r="D39" s="17" t="s">
        <v>170</v>
      </c>
      <c r="E39" s="18" t="s">
        <v>226</v>
      </c>
      <c r="F39" s="17" t="s">
        <v>394</v>
      </c>
      <c r="G39" s="17" t="s">
        <v>395</v>
      </c>
      <c r="H39" s="18" t="s">
        <v>427</v>
      </c>
      <c r="I39" s="18"/>
      <c r="J39" s="17" t="s">
        <v>73</v>
      </c>
      <c r="K39" s="19" t="s">
        <v>74</v>
      </c>
      <c r="L39" s="18" t="s">
        <v>231</v>
      </c>
      <c r="M39" s="19" t="s">
        <v>37</v>
      </c>
      <c r="N39" s="19" t="s">
        <v>425</v>
      </c>
      <c r="O39" s="19" t="s">
        <v>87</v>
      </c>
      <c r="P39" s="19" t="s">
        <v>40</v>
      </c>
      <c r="Q39" s="19" t="s">
        <v>185</v>
      </c>
      <c r="R39" s="18" t="s">
        <v>179</v>
      </c>
      <c r="S39" s="19" t="s">
        <v>398</v>
      </c>
      <c r="T39" s="18" t="s">
        <v>0</v>
      </c>
      <c r="U39" s="18" t="s">
        <v>399</v>
      </c>
      <c r="V39" s="19" t="s">
        <v>400</v>
      </c>
      <c r="W39" s="19" t="s">
        <v>185</v>
      </c>
      <c r="X39" s="19" t="s">
        <v>185</v>
      </c>
      <c r="Y39" s="19" t="s">
        <v>345</v>
      </c>
      <c r="Z39" s="19" t="s">
        <v>185</v>
      </c>
      <c r="AA39" s="19" t="s">
        <v>185</v>
      </c>
      <c r="AB39" s="19" t="s">
        <v>428</v>
      </c>
      <c r="AC39" s="19" t="s">
        <v>185</v>
      </c>
      <c r="AD39" s="19" t="s">
        <v>185</v>
      </c>
      <c r="AE39" s="19" t="s">
        <v>185</v>
      </c>
      <c r="AF39" s="20" t="s">
        <v>385</v>
      </c>
      <c r="AG39" s="19" t="s">
        <v>185</v>
      </c>
      <c r="AH39" s="18" t="s">
        <v>191</v>
      </c>
      <c r="AI39" s="18" t="s">
        <v>191</v>
      </c>
      <c r="AJ39" s="19" t="s">
        <v>185</v>
      </c>
      <c r="AK39" s="21" t="s">
        <v>407</v>
      </c>
      <c r="AL39" s="22" t="s">
        <v>193</v>
      </c>
    </row>
    <row r="40" spans="1:38" ht="111" hidden="1" customHeight="1" x14ac:dyDescent="0.25">
      <c r="A40" s="8" t="str">
        <f t="shared" si="0"/>
        <v>Физические лица с ОВЗ и инвалиды09.02.04 Информационные системы (по отраслям)Основное общее образованиеОчная</v>
      </c>
      <c r="B40" s="16">
        <v>35</v>
      </c>
      <c r="C40" s="17" t="s">
        <v>169</v>
      </c>
      <c r="D40" s="17" t="s">
        <v>170</v>
      </c>
      <c r="E40" s="18" t="s">
        <v>226</v>
      </c>
      <c r="F40" s="17" t="s">
        <v>394</v>
      </c>
      <c r="G40" s="17" t="s">
        <v>395</v>
      </c>
      <c r="H40" s="18" t="s">
        <v>429</v>
      </c>
      <c r="I40" s="18"/>
      <c r="J40" s="17" t="s">
        <v>73</v>
      </c>
      <c r="K40" s="19" t="s">
        <v>74</v>
      </c>
      <c r="L40" s="18" t="s">
        <v>231</v>
      </c>
      <c r="M40" s="19" t="s">
        <v>50</v>
      </c>
      <c r="N40" s="19" t="s">
        <v>425</v>
      </c>
      <c r="O40" s="19" t="s">
        <v>39</v>
      </c>
      <c r="P40" s="19" t="s">
        <v>40</v>
      </c>
      <c r="Q40" s="19" t="s">
        <v>185</v>
      </c>
      <c r="R40" s="18" t="s">
        <v>179</v>
      </c>
      <c r="S40" s="19" t="s">
        <v>398</v>
      </c>
      <c r="T40" s="18" t="s">
        <v>0</v>
      </c>
      <c r="U40" s="18" t="s">
        <v>399</v>
      </c>
      <c r="V40" s="19" t="s">
        <v>400</v>
      </c>
      <c r="W40" s="19" t="s">
        <v>185</v>
      </c>
      <c r="X40" s="19" t="s">
        <v>185</v>
      </c>
      <c r="Y40" s="19" t="s">
        <v>236</v>
      </c>
      <c r="Z40" s="19" t="s">
        <v>185</v>
      </c>
      <c r="AA40" s="19" t="s">
        <v>185</v>
      </c>
      <c r="AB40" s="19" t="s">
        <v>401</v>
      </c>
      <c r="AC40" s="19" t="s">
        <v>185</v>
      </c>
      <c r="AD40" s="19" t="s">
        <v>185</v>
      </c>
      <c r="AE40" s="19" t="s">
        <v>185</v>
      </c>
      <c r="AF40" s="20" t="s">
        <v>430</v>
      </c>
      <c r="AG40" s="19" t="s">
        <v>185</v>
      </c>
      <c r="AH40" s="18" t="s">
        <v>191</v>
      </c>
      <c r="AI40" s="18" t="s">
        <v>191</v>
      </c>
      <c r="AJ40" s="19" t="s">
        <v>185</v>
      </c>
      <c r="AK40" s="21" t="s">
        <v>285</v>
      </c>
      <c r="AL40" s="22" t="s">
        <v>193</v>
      </c>
    </row>
    <row r="41" spans="1:38" ht="111" hidden="1" customHeight="1" x14ac:dyDescent="0.25">
      <c r="A41" s="8" t="str">
        <f t="shared" si="0"/>
        <v>Физические лица за исключением лиц с ОВЗ и инвалидов09.02.05 Прикладная информатика (по отраслям)Основное общее образованиеОчная</v>
      </c>
      <c r="B41" s="16">
        <v>36</v>
      </c>
      <c r="C41" s="17" t="s">
        <v>169</v>
      </c>
      <c r="D41" s="17" t="s">
        <v>170</v>
      </c>
      <c r="E41" s="18" t="s">
        <v>226</v>
      </c>
      <c r="F41" s="17" t="s">
        <v>394</v>
      </c>
      <c r="G41" s="17" t="s">
        <v>395</v>
      </c>
      <c r="H41" s="18" t="s">
        <v>431</v>
      </c>
      <c r="I41" s="18"/>
      <c r="J41" s="17" t="s">
        <v>73</v>
      </c>
      <c r="K41" s="19" t="s">
        <v>74</v>
      </c>
      <c r="L41" s="18" t="s">
        <v>231</v>
      </c>
      <c r="M41" s="19" t="s">
        <v>37</v>
      </c>
      <c r="N41" s="19" t="s">
        <v>432</v>
      </c>
      <c r="O41" s="19" t="s">
        <v>39</v>
      </c>
      <c r="P41" s="19" t="s">
        <v>40</v>
      </c>
      <c r="Q41" s="19" t="s">
        <v>185</v>
      </c>
      <c r="R41" s="18" t="s">
        <v>179</v>
      </c>
      <c r="S41" s="19" t="s">
        <v>398</v>
      </c>
      <c r="T41" s="18" t="s">
        <v>0</v>
      </c>
      <c r="U41" s="18" t="s">
        <v>399</v>
      </c>
      <c r="V41" s="19" t="s">
        <v>400</v>
      </c>
      <c r="W41" s="19" t="s">
        <v>185</v>
      </c>
      <c r="X41" s="19" t="s">
        <v>185</v>
      </c>
      <c r="Y41" s="19" t="s">
        <v>345</v>
      </c>
      <c r="Z41" s="19" t="s">
        <v>185</v>
      </c>
      <c r="AA41" s="19" t="s">
        <v>185</v>
      </c>
      <c r="AB41" s="19" t="s">
        <v>405</v>
      </c>
      <c r="AC41" s="19" t="s">
        <v>185</v>
      </c>
      <c r="AD41" s="19" t="s">
        <v>185</v>
      </c>
      <c r="AE41" s="19" t="s">
        <v>185</v>
      </c>
      <c r="AF41" s="20" t="s">
        <v>433</v>
      </c>
      <c r="AG41" s="19" t="s">
        <v>185</v>
      </c>
      <c r="AH41" s="18" t="s">
        <v>191</v>
      </c>
      <c r="AI41" s="18" t="s">
        <v>191</v>
      </c>
      <c r="AJ41" s="19" t="s">
        <v>185</v>
      </c>
      <c r="AK41" s="21" t="s">
        <v>407</v>
      </c>
      <c r="AL41" s="22" t="s">
        <v>193</v>
      </c>
    </row>
    <row r="42" spans="1:38" ht="111" hidden="1" customHeight="1" x14ac:dyDescent="0.25">
      <c r="A42" s="8" t="str">
        <f t="shared" si="0"/>
        <v>Физические лица с ОВЗ и инвалиды09.02.05 Прикладная информатика (по отраслям)Основное общее образованиеОчная</v>
      </c>
      <c r="B42" s="16">
        <v>37</v>
      </c>
      <c r="C42" s="17" t="s">
        <v>169</v>
      </c>
      <c r="D42" s="17" t="s">
        <v>170</v>
      </c>
      <c r="E42" s="18" t="s">
        <v>226</v>
      </c>
      <c r="F42" s="17" t="s">
        <v>394</v>
      </c>
      <c r="G42" s="17" t="s">
        <v>395</v>
      </c>
      <c r="H42" s="18" t="s">
        <v>434</v>
      </c>
      <c r="I42" s="18"/>
      <c r="J42" s="17" t="s">
        <v>73</v>
      </c>
      <c r="K42" s="19" t="s">
        <v>74</v>
      </c>
      <c r="L42" s="18" t="s">
        <v>231</v>
      </c>
      <c r="M42" s="19" t="s">
        <v>50</v>
      </c>
      <c r="N42" s="19" t="s">
        <v>432</v>
      </c>
      <c r="O42" s="19" t="s">
        <v>39</v>
      </c>
      <c r="P42" s="19" t="s">
        <v>40</v>
      </c>
      <c r="Q42" s="19" t="s">
        <v>185</v>
      </c>
      <c r="R42" s="18" t="s">
        <v>179</v>
      </c>
      <c r="S42" s="19" t="s">
        <v>398</v>
      </c>
      <c r="T42" s="18" t="s">
        <v>0</v>
      </c>
      <c r="U42" s="18" t="s">
        <v>399</v>
      </c>
      <c r="V42" s="19" t="s">
        <v>400</v>
      </c>
      <c r="W42" s="19" t="s">
        <v>185</v>
      </c>
      <c r="X42" s="19" t="s">
        <v>185</v>
      </c>
      <c r="Y42" s="19" t="s">
        <v>236</v>
      </c>
      <c r="Z42" s="19" t="s">
        <v>185</v>
      </c>
      <c r="AA42" s="19" t="s">
        <v>185</v>
      </c>
      <c r="AB42" s="19" t="s">
        <v>401</v>
      </c>
      <c r="AC42" s="19" t="s">
        <v>185</v>
      </c>
      <c r="AD42" s="19" t="s">
        <v>185</v>
      </c>
      <c r="AE42" s="19" t="s">
        <v>185</v>
      </c>
      <c r="AF42" s="20" t="s">
        <v>433</v>
      </c>
      <c r="AG42" s="19" t="s">
        <v>185</v>
      </c>
      <c r="AH42" s="18" t="s">
        <v>191</v>
      </c>
      <c r="AI42" s="18" t="s">
        <v>191</v>
      </c>
      <c r="AJ42" s="19" t="s">
        <v>185</v>
      </c>
      <c r="AK42" s="21" t="s">
        <v>407</v>
      </c>
      <c r="AL42" s="22" t="s">
        <v>193</v>
      </c>
    </row>
    <row r="43" spans="1:38" ht="111" hidden="1" customHeight="1" x14ac:dyDescent="0.25">
      <c r="A43" s="8" t="str">
        <f t="shared" si="0"/>
        <v>Физические лица за исключением лиц с ОВЗ и инвалидов13.02.03 Электрические станции, сети и системыОсновное общее образованиеОчная</v>
      </c>
      <c r="B43" s="16">
        <v>38</v>
      </c>
      <c r="C43" s="17" t="s">
        <v>169</v>
      </c>
      <c r="D43" s="17" t="s">
        <v>170</v>
      </c>
      <c r="E43" s="18" t="s">
        <v>226</v>
      </c>
      <c r="F43" s="17" t="s">
        <v>394</v>
      </c>
      <c r="G43" s="17" t="s">
        <v>395</v>
      </c>
      <c r="H43" s="18" t="s">
        <v>435</v>
      </c>
      <c r="I43" s="18"/>
      <c r="J43" s="17" t="s">
        <v>73</v>
      </c>
      <c r="K43" s="19" t="s">
        <v>74</v>
      </c>
      <c r="L43" s="18" t="s">
        <v>231</v>
      </c>
      <c r="M43" s="19" t="s">
        <v>37</v>
      </c>
      <c r="N43" s="19" t="s">
        <v>436</v>
      </c>
      <c r="O43" s="19" t="s">
        <v>39</v>
      </c>
      <c r="P43" s="19" t="s">
        <v>40</v>
      </c>
      <c r="Q43" s="19" t="s">
        <v>185</v>
      </c>
      <c r="R43" s="18" t="s">
        <v>179</v>
      </c>
      <c r="S43" s="19" t="s">
        <v>398</v>
      </c>
      <c r="T43" s="18" t="s">
        <v>0</v>
      </c>
      <c r="U43" s="18" t="s">
        <v>399</v>
      </c>
      <c r="V43" s="19" t="s">
        <v>400</v>
      </c>
      <c r="W43" s="19" t="s">
        <v>185</v>
      </c>
      <c r="X43" s="19" t="s">
        <v>185</v>
      </c>
      <c r="Y43" s="19" t="s">
        <v>345</v>
      </c>
      <c r="Z43" s="19" t="s">
        <v>185</v>
      </c>
      <c r="AA43" s="19" t="s">
        <v>185</v>
      </c>
      <c r="AB43" s="19" t="s">
        <v>405</v>
      </c>
      <c r="AC43" s="19" t="s">
        <v>185</v>
      </c>
      <c r="AD43" s="19" t="s">
        <v>185</v>
      </c>
      <c r="AE43" s="19" t="s">
        <v>185</v>
      </c>
      <c r="AF43" s="20" t="s">
        <v>437</v>
      </c>
      <c r="AG43" s="19" t="s">
        <v>185</v>
      </c>
      <c r="AH43" s="18" t="s">
        <v>191</v>
      </c>
      <c r="AI43" s="18" t="s">
        <v>191</v>
      </c>
      <c r="AJ43" s="19" t="s">
        <v>185</v>
      </c>
      <c r="AK43" s="21" t="s">
        <v>285</v>
      </c>
      <c r="AL43" s="22" t="s">
        <v>193</v>
      </c>
    </row>
    <row r="44" spans="1:38" ht="111" hidden="1" customHeight="1" x14ac:dyDescent="0.25">
      <c r="A44" s="8" t="str">
        <f t="shared" si="0"/>
        <v>Физические лица за исключением лиц с ОВЗ и инвалидов13.02.07 Электроснабжение (по отраслям)Основное общее образованиеОчная</v>
      </c>
      <c r="B44" s="16">
        <v>39</v>
      </c>
      <c r="C44" s="17" t="s">
        <v>169</v>
      </c>
      <c r="D44" s="17" t="s">
        <v>170</v>
      </c>
      <c r="E44" s="18" t="s">
        <v>226</v>
      </c>
      <c r="F44" s="17" t="s">
        <v>394</v>
      </c>
      <c r="G44" s="17" t="s">
        <v>395</v>
      </c>
      <c r="H44" s="18" t="s">
        <v>438</v>
      </c>
      <c r="I44" s="18"/>
      <c r="J44" s="17" t="s">
        <v>73</v>
      </c>
      <c r="K44" s="19" t="s">
        <v>74</v>
      </c>
      <c r="L44" s="18" t="s">
        <v>231</v>
      </c>
      <c r="M44" s="19" t="s">
        <v>37</v>
      </c>
      <c r="N44" s="19" t="s">
        <v>439</v>
      </c>
      <c r="O44" s="19" t="s">
        <v>39</v>
      </c>
      <c r="P44" s="19" t="s">
        <v>40</v>
      </c>
      <c r="Q44" s="19" t="s">
        <v>185</v>
      </c>
      <c r="R44" s="18" t="s">
        <v>179</v>
      </c>
      <c r="S44" s="19" t="s">
        <v>398</v>
      </c>
      <c r="T44" s="18" t="s">
        <v>0</v>
      </c>
      <c r="U44" s="18" t="s">
        <v>399</v>
      </c>
      <c r="V44" s="19" t="s">
        <v>400</v>
      </c>
      <c r="W44" s="19" t="s">
        <v>185</v>
      </c>
      <c r="X44" s="19" t="s">
        <v>185</v>
      </c>
      <c r="Y44" s="19" t="s">
        <v>345</v>
      </c>
      <c r="Z44" s="19" t="s">
        <v>185</v>
      </c>
      <c r="AA44" s="19" t="s">
        <v>185</v>
      </c>
      <c r="AB44" s="19" t="s">
        <v>405</v>
      </c>
      <c r="AC44" s="19" t="s">
        <v>185</v>
      </c>
      <c r="AD44" s="19" t="s">
        <v>185</v>
      </c>
      <c r="AE44" s="19" t="s">
        <v>185</v>
      </c>
      <c r="AF44" s="20" t="s">
        <v>440</v>
      </c>
      <c r="AG44" s="19" t="s">
        <v>185</v>
      </c>
      <c r="AH44" s="18" t="s">
        <v>191</v>
      </c>
      <c r="AI44" s="18" t="s">
        <v>191</v>
      </c>
      <c r="AJ44" s="19" t="s">
        <v>185</v>
      </c>
      <c r="AK44" s="21" t="s">
        <v>407</v>
      </c>
      <c r="AL44" s="22" t="s">
        <v>193</v>
      </c>
    </row>
    <row r="45" spans="1:38" ht="111" hidden="1" customHeight="1" x14ac:dyDescent="0.25">
      <c r="A45" s="8" t="str">
        <f t="shared" si="0"/>
        <v>Физические лица за исключением лиц с ОВЗ и инвалидов13.02.11 Техническая эксплуатация и обслуживание электрического и электромеханического оборудования (по отраслям)Основное общее образованиеОчная</v>
      </c>
      <c r="B45" s="16">
        <v>40</v>
      </c>
      <c r="C45" s="17" t="s">
        <v>169</v>
      </c>
      <c r="D45" s="17" t="s">
        <v>170</v>
      </c>
      <c r="E45" s="18" t="s">
        <v>226</v>
      </c>
      <c r="F45" s="17" t="s">
        <v>394</v>
      </c>
      <c r="G45" s="17" t="s">
        <v>395</v>
      </c>
      <c r="H45" s="18" t="s">
        <v>441</v>
      </c>
      <c r="I45" s="18"/>
      <c r="J45" s="17" t="s">
        <v>73</v>
      </c>
      <c r="K45" s="19" t="s">
        <v>74</v>
      </c>
      <c r="L45" s="18" t="s">
        <v>231</v>
      </c>
      <c r="M45" s="19" t="s">
        <v>37</v>
      </c>
      <c r="N45" s="19" t="s">
        <v>83</v>
      </c>
      <c r="O45" s="19" t="s">
        <v>39</v>
      </c>
      <c r="P45" s="19" t="s">
        <v>40</v>
      </c>
      <c r="Q45" s="19" t="s">
        <v>185</v>
      </c>
      <c r="R45" s="18" t="s">
        <v>179</v>
      </c>
      <c r="S45" s="19" t="s">
        <v>398</v>
      </c>
      <c r="T45" s="18" t="s">
        <v>0</v>
      </c>
      <c r="U45" s="18" t="s">
        <v>399</v>
      </c>
      <c r="V45" s="19" t="s">
        <v>400</v>
      </c>
      <c r="W45" s="19" t="s">
        <v>185</v>
      </c>
      <c r="X45" s="19" t="s">
        <v>185</v>
      </c>
      <c r="Y45" s="19" t="s">
        <v>345</v>
      </c>
      <c r="Z45" s="19" t="s">
        <v>185</v>
      </c>
      <c r="AA45" s="19" t="s">
        <v>185</v>
      </c>
      <c r="AB45" s="19" t="s">
        <v>405</v>
      </c>
      <c r="AC45" s="19" t="s">
        <v>185</v>
      </c>
      <c r="AD45" s="19" t="s">
        <v>185</v>
      </c>
      <c r="AE45" s="19" t="s">
        <v>185</v>
      </c>
      <c r="AF45" s="20" t="s">
        <v>442</v>
      </c>
      <c r="AG45" s="19" t="s">
        <v>185</v>
      </c>
      <c r="AH45" s="18" t="s">
        <v>191</v>
      </c>
      <c r="AI45" s="18" t="s">
        <v>191</v>
      </c>
      <c r="AJ45" s="19" t="s">
        <v>185</v>
      </c>
      <c r="AK45" s="21" t="s">
        <v>407</v>
      </c>
      <c r="AL45" s="22" t="s">
        <v>193</v>
      </c>
    </row>
    <row r="46" spans="1:38" ht="111" hidden="1" customHeight="1" x14ac:dyDescent="0.25">
      <c r="A46" s="8" t="str">
        <f t="shared" si="0"/>
        <v>Физические лица с ОВЗ и инвалиды13.02.11 Техническая эксплуатация и обслуживание электрического и электромеханического оборудования (по отраслям)Основное общее образованиеОчная</v>
      </c>
      <c r="B46" s="16">
        <v>41</v>
      </c>
      <c r="C46" s="17" t="s">
        <v>169</v>
      </c>
      <c r="D46" s="17" t="s">
        <v>170</v>
      </c>
      <c r="E46" s="18" t="s">
        <v>226</v>
      </c>
      <c r="F46" s="17" t="s">
        <v>394</v>
      </c>
      <c r="G46" s="17" t="s">
        <v>395</v>
      </c>
      <c r="H46" s="18" t="s">
        <v>443</v>
      </c>
      <c r="I46" s="18"/>
      <c r="J46" s="17" t="s">
        <v>73</v>
      </c>
      <c r="K46" s="19" t="s">
        <v>74</v>
      </c>
      <c r="L46" s="18" t="s">
        <v>231</v>
      </c>
      <c r="M46" s="19" t="s">
        <v>50</v>
      </c>
      <c r="N46" s="19" t="s">
        <v>83</v>
      </c>
      <c r="O46" s="19" t="s">
        <v>39</v>
      </c>
      <c r="P46" s="19" t="s">
        <v>40</v>
      </c>
      <c r="Q46" s="19" t="s">
        <v>185</v>
      </c>
      <c r="R46" s="18" t="s">
        <v>179</v>
      </c>
      <c r="S46" s="19" t="s">
        <v>398</v>
      </c>
      <c r="T46" s="18" t="s">
        <v>0</v>
      </c>
      <c r="U46" s="18" t="s">
        <v>399</v>
      </c>
      <c r="V46" s="19" t="s">
        <v>400</v>
      </c>
      <c r="W46" s="19" t="s">
        <v>185</v>
      </c>
      <c r="X46" s="19" t="s">
        <v>185</v>
      </c>
      <c r="Y46" s="19" t="s">
        <v>236</v>
      </c>
      <c r="Z46" s="19" t="s">
        <v>185</v>
      </c>
      <c r="AA46" s="19" t="s">
        <v>185</v>
      </c>
      <c r="AB46" s="19" t="s">
        <v>401</v>
      </c>
      <c r="AC46" s="19" t="s">
        <v>185</v>
      </c>
      <c r="AD46" s="19" t="s">
        <v>185</v>
      </c>
      <c r="AE46" s="19" t="s">
        <v>185</v>
      </c>
      <c r="AF46" s="20" t="s">
        <v>444</v>
      </c>
      <c r="AG46" s="19" t="s">
        <v>185</v>
      </c>
      <c r="AH46" s="18" t="s">
        <v>191</v>
      </c>
      <c r="AI46" s="18" t="s">
        <v>191</v>
      </c>
      <c r="AJ46" s="19" t="s">
        <v>185</v>
      </c>
      <c r="AK46" s="21" t="s">
        <v>285</v>
      </c>
      <c r="AL46" s="22" t="s">
        <v>193</v>
      </c>
    </row>
    <row r="47" spans="1:38" ht="111" hidden="1" customHeight="1" x14ac:dyDescent="0.25">
      <c r="A47" s="8" t="str">
        <f t="shared" si="0"/>
        <v>Физические лица за исключением лиц с ОВЗ и инвалидов15.02.01 Монтаж и техническая эксплуатация промышленного оборудования (по отраслям)Основное общее образованиеОчная</v>
      </c>
      <c r="B47" s="16">
        <v>42</v>
      </c>
      <c r="C47" s="17" t="s">
        <v>169</v>
      </c>
      <c r="D47" s="17" t="s">
        <v>170</v>
      </c>
      <c r="E47" s="18" t="s">
        <v>226</v>
      </c>
      <c r="F47" s="17" t="s">
        <v>394</v>
      </c>
      <c r="G47" s="17" t="s">
        <v>395</v>
      </c>
      <c r="H47" s="18" t="s">
        <v>445</v>
      </c>
      <c r="I47" s="18"/>
      <c r="J47" s="17" t="s">
        <v>73</v>
      </c>
      <c r="K47" s="19" t="s">
        <v>74</v>
      </c>
      <c r="L47" s="18" t="s">
        <v>231</v>
      </c>
      <c r="M47" s="19" t="s">
        <v>37</v>
      </c>
      <c r="N47" s="19" t="s">
        <v>84</v>
      </c>
      <c r="O47" s="19" t="s">
        <v>39</v>
      </c>
      <c r="P47" s="19" t="s">
        <v>40</v>
      </c>
      <c r="Q47" s="19" t="s">
        <v>185</v>
      </c>
      <c r="R47" s="18" t="s">
        <v>179</v>
      </c>
      <c r="S47" s="19" t="s">
        <v>398</v>
      </c>
      <c r="T47" s="18" t="s">
        <v>0</v>
      </c>
      <c r="U47" s="18" t="s">
        <v>399</v>
      </c>
      <c r="V47" s="19" t="s">
        <v>400</v>
      </c>
      <c r="W47" s="19" t="s">
        <v>185</v>
      </c>
      <c r="X47" s="19" t="s">
        <v>185</v>
      </c>
      <c r="Y47" s="19" t="s">
        <v>345</v>
      </c>
      <c r="Z47" s="19" t="s">
        <v>185</v>
      </c>
      <c r="AA47" s="19" t="s">
        <v>185</v>
      </c>
      <c r="AB47" s="19" t="s">
        <v>405</v>
      </c>
      <c r="AC47" s="19" t="s">
        <v>185</v>
      </c>
      <c r="AD47" s="19" t="s">
        <v>185</v>
      </c>
      <c r="AE47" s="19" t="s">
        <v>185</v>
      </c>
      <c r="AF47" s="20" t="s">
        <v>433</v>
      </c>
      <c r="AG47" s="19" t="s">
        <v>185</v>
      </c>
      <c r="AH47" s="18" t="s">
        <v>191</v>
      </c>
      <c r="AI47" s="18" t="s">
        <v>191</v>
      </c>
      <c r="AJ47" s="19" t="s">
        <v>185</v>
      </c>
      <c r="AK47" s="21" t="s">
        <v>407</v>
      </c>
      <c r="AL47" s="22" t="s">
        <v>193</v>
      </c>
    </row>
    <row r="48" spans="1:38" ht="111" hidden="1" customHeight="1" x14ac:dyDescent="0.25">
      <c r="A48" s="8" t="str">
        <f t="shared" si="0"/>
        <v>Физические лица за исключением лиц с ОВЗ и инвалидов15.02.07 Автоматизация технологических процессов и производств (по отраслям)Основное общее образованиеОчная</v>
      </c>
      <c r="B48" s="16">
        <v>43</v>
      </c>
      <c r="C48" s="17" t="s">
        <v>169</v>
      </c>
      <c r="D48" s="17" t="s">
        <v>170</v>
      </c>
      <c r="E48" s="18" t="s">
        <v>226</v>
      </c>
      <c r="F48" s="17" t="s">
        <v>394</v>
      </c>
      <c r="G48" s="17" t="s">
        <v>395</v>
      </c>
      <c r="H48" s="18" t="s">
        <v>446</v>
      </c>
      <c r="I48" s="18"/>
      <c r="J48" s="17" t="s">
        <v>73</v>
      </c>
      <c r="K48" s="19" t="s">
        <v>74</v>
      </c>
      <c r="L48" s="18" t="s">
        <v>231</v>
      </c>
      <c r="M48" s="19" t="s">
        <v>37</v>
      </c>
      <c r="N48" s="19" t="s">
        <v>447</v>
      </c>
      <c r="O48" s="19" t="s">
        <v>39</v>
      </c>
      <c r="P48" s="19" t="s">
        <v>40</v>
      </c>
      <c r="Q48" s="19" t="s">
        <v>185</v>
      </c>
      <c r="R48" s="18" t="s">
        <v>179</v>
      </c>
      <c r="S48" s="19" t="s">
        <v>398</v>
      </c>
      <c r="T48" s="18" t="s">
        <v>0</v>
      </c>
      <c r="U48" s="18" t="s">
        <v>399</v>
      </c>
      <c r="V48" s="19" t="s">
        <v>400</v>
      </c>
      <c r="W48" s="19" t="s">
        <v>185</v>
      </c>
      <c r="X48" s="19" t="s">
        <v>185</v>
      </c>
      <c r="Y48" s="19" t="s">
        <v>345</v>
      </c>
      <c r="Z48" s="19" t="s">
        <v>185</v>
      </c>
      <c r="AA48" s="19" t="s">
        <v>185</v>
      </c>
      <c r="AB48" s="19" t="s">
        <v>405</v>
      </c>
      <c r="AC48" s="19" t="s">
        <v>185</v>
      </c>
      <c r="AD48" s="19" t="s">
        <v>185</v>
      </c>
      <c r="AE48" s="19" t="s">
        <v>185</v>
      </c>
      <c r="AF48" s="20" t="s">
        <v>448</v>
      </c>
      <c r="AG48" s="19" t="s">
        <v>185</v>
      </c>
      <c r="AH48" s="18" t="s">
        <v>191</v>
      </c>
      <c r="AI48" s="18" t="s">
        <v>191</v>
      </c>
      <c r="AJ48" s="19" t="s">
        <v>185</v>
      </c>
      <c r="AK48" s="21" t="s">
        <v>407</v>
      </c>
      <c r="AL48" s="22" t="s">
        <v>193</v>
      </c>
    </row>
    <row r="49" spans="1:38" ht="111" hidden="1" customHeight="1" x14ac:dyDescent="0.25">
      <c r="A49" s="8" t="str">
        <f t="shared" si="0"/>
        <v>Физические лица за исключением лиц с ОВЗ и инвалидов15.02.09 Аддитивные технологииОсновное общее образованиеОчная</v>
      </c>
      <c r="B49" s="16">
        <v>44</v>
      </c>
      <c r="C49" s="17" t="s">
        <v>169</v>
      </c>
      <c r="D49" s="17" t="s">
        <v>170</v>
      </c>
      <c r="E49" s="18" t="s">
        <v>226</v>
      </c>
      <c r="F49" s="17" t="s">
        <v>394</v>
      </c>
      <c r="G49" s="17" t="s">
        <v>395</v>
      </c>
      <c r="H49" s="18" t="s">
        <v>449</v>
      </c>
      <c r="I49" s="18"/>
      <c r="J49" s="17" t="s">
        <v>73</v>
      </c>
      <c r="K49" s="19" t="s">
        <v>74</v>
      </c>
      <c r="L49" s="18" t="s">
        <v>231</v>
      </c>
      <c r="M49" s="19" t="s">
        <v>37</v>
      </c>
      <c r="N49" s="19" t="s">
        <v>450</v>
      </c>
      <c r="O49" s="19" t="s">
        <v>39</v>
      </c>
      <c r="P49" s="19" t="s">
        <v>40</v>
      </c>
      <c r="Q49" s="19" t="s">
        <v>185</v>
      </c>
      <c r="R49" s="18" t="s">
        <v>179</v>
      </c>
      <c r="S49" s="19" t="s">
        <v>398</v>
      </c>
      <c r="T49" s="18" t="s">
        <v>0</v>
      </c>
      <c r="U49" s="18" t="s">
        <v>399</v>
      </c>
      <c r="V49" s="19" t="s">
        <v>400</v>
      </c>
      <c r="W49" s="19" t="s">
        <v>185</v>
      </c>
      <c r="X49" s="19" t="s">
        <v>185</v>
      </c>
      <c r="Y49" s="19" t="s">
        <v>345</v>
      </c>
      <c r="Z49" s="19" t="s">
        <v>185</v>
      </c>
      <c r="AA49" s="19" t="s">
        <v>185</v>
      </c>
      <c r="AB49" s="19" t="s">
        <v>451</v>
      </c>
      <c r="AC49" s="19" t="s">
        <v>185</v>
      </c>
      <c r="AD49" s="19" t="s">
        <v>185</v>
      </c>
      <c r="AE49" s="19" t="s">
        <v>185</v>
      </c>
      <c r="AF49" s="20" t="s">
        <v>452</v>
      </c>
      <c r="AG49" s="19" t="s">
        <v>185</v>
      </c>
      <c r="AH49" s="18" t="s">
        <v>191</v>
      </c>
      <c r="AI49" s="18" t="s">
        <v>191</v>
      </c>
      <c r="AJ49" s="19" t="s">
        <v>185</v>
      </c>
      <c r="AK49" s="21" t="s">
        <v>407</v>
      </c>
      <c r="AL49" s="22" t="s">
        <v>193</v>
      </c>
    </row>
    <row r="50" spans="1:38" ht="111" hidden="1" customHeight="1" x14ac:dyDescent="0.25">
      <c r="A50" s="8" t="str">
        <f t="shared" si="0"/>
        <v>Физические лица с ОВЗ и инвалиды15.02.09 Аддитивные технологииОсновное общее образованиеОчная</v>
      </c>
      <c r="B50" s="16">
        <v>45</v>
      </c>
      <c r="C50" s="17" t="s">
        <v>169</v>
      </c>
      <c r="D50" s="17" t="s">
        <v>170</v>
      </c>
      <c r="E50" s="18" t="s">
        <v>226</v>
      </c>
      <c r="F50" s="17" t="s">
        <v>394</v>
      </c>
      <c r="G50" s="17" t="s">
        <v>395</v>
      </c>
      <c r="H50" s="18" t="s">
        <v>453</v>
      </c>
      <c r="I50" s="18"/>
      <c r="J50" s="17" t="s">
        <v>73</v>
      </c>
      <c r="K50" s="19" t="s">
        <v>74</v>
      </c>
      <c r="L50" s="18" t="s">
        <v>231</v>
      </c>
      <c r="M50" s="19" t="s">
        <v>50</v>
      </c>
      <c r="N50" s="19" t="s">
        <v>450</v>
      </c>
      <c r="O50" s="19" t="s">
        <v>39</v>
      </c>
      <c r="P50" s="19" t="s">
        <v>40</v>
      </c>
      <c r="Q50" s="19" t="s">
        <v>185</v>
      </c>
      <c r="R50" s="18" t="s">
        <v>179</v>
      </c>
      <c r="S50" s="19" t="s">
        <v>398</v>
      </c>
      <c r="T50" s="18" t="s">
        <v>0</v>
      </c>
      <c r="U50" s="18" t="s">
        <v>399</v>
      </c>
      <c r="V50" s="19" t="s">
        <v>400</v>
      </c>
      <c r="W50" s="19" t="s">
        <v>185</v>
      </c>
      <c r="X50" s="19" t="s">
        <v>185</v>
      </c>
      <c r="Y50" s="19" t="s">
        <v>345</v>
      </c>
      <c r="Z50" s="19" t="s">
        <v>185</v>
      </c>
      <c r="AA50" s="19" t="s">
        <v>185</v>
      </c>
      <c r="AB50" s="19" t="s">
        <v>451</v>
      </c>
      <c r="AC50" s="19" t="s">
        <v>185</v>
      </c>
      <c r="AD50" s="19" t="s">
        <v>185</v>
      </c>
      <c r="AE50" s="19" t="s">
        <v>185</v>
      </c>
      <c r="AF50" s="20" t="s">
        <v>452</v>
      </c>
      <c r="AG50" s="19" t="s">
        <v>185</v>
      </c>
      <c r="AH50" s="18" t="s">
        <v>191</v>
      </c>
      <c r="AI50" s="18" t="s">
        <v>191</v>
      </c>
      <c r="AJ50" s="19" t="s">
        <v>185</v>
      </c>
      <c r="AK50" s="21" t="s">
        <v>407</v>
      </c>
      <c r="AL50" s="22" t="s">
        <v>193</v>
      </c>
    </row>
    <row r="51" spans="1:38" ht="111" hidden="1" customHeight="1" x14ac:dyDescent="0.25">
      <c r="A51" s="8" t="str">
        <f t="shared" si="0"/>
        <v>Физические лица за исключением лиц с ОВЗ и инвалидов18.02.06 Химическая технология органических веществОсновное общее образованиеОчная</v>
      </c>
      <c r="B51" s="16">
        <v>46</v>
      </c>
      <c r="C51" s="17" t="s">
        <v>169</v>
      </c>
      <c r="D51" s="17" t="s">
        <v>170</v>
      </c>
      <c r="E51" s="18" t="s">
        <v>226</v>
      </c>
      <c r="F51" s="17" t="s">
        <v>394</v>
      </c>
      <c r="G51" s="17" t="s">
        <v>395</v>
      </c>
      <c r="H51" s="18" t="s">
        <v>454</v>
      </c>
      <c r="I51" s="18"/>
      <c r="J51" s="17" t="s">
        <v>73</v>
      </c>
      <c r="K51" s="19" t="s">
        <v>74</v>
      </c>
      <c r="L51" s="18" t="s">
        <v>231</v>
      </c>
      <c r="M51" s="19" t="s">
        <v>37</v>
      </c>
      <c r="N51" s="19" t="s">
        <v>455</v>
      </c>
      <c r="O51" s="19" t="s">
        <v>39</v>
      </c>
      <c r="P51" s="19" t="s">
        <v>40</v>
      </c>
      <c r="Q51" s="19" t="s">
        <v>185</v>
      </c>
      <c r="R51" s="18" t="s">
        <v>179</v>
      </c>
      <c r="S51" s="19" t="s">
        <v>398</v>
      </c>
      <c r="T51" s="18" t="s">
        <v>0</v>
      </c>
      <c r="U51" s="18" t="s">
        <v>399</v>
      </c>
      <c r="V51" s="19" t="s">
        <v>400</v>
      </c>
      <c r="W51" s="19" t="s">
        <v>185</v>
      </c>
      <c r="X51" s="19" t="s">
        <v>185</v>
      </c>
      <c r="Y51" s="19" t="s">
        <v>345</v>
      </c>
      <c r="Z51" s="19" t="s">
        <v>185</v>
      </c>
      <c r="AA51" s="19" t="s">
        <v>185</v>
      </c>
      <c r="AB51" s="19" t="s">
        <v>405</v>
      </c>
      <c r="AC51" s="19" t="s">
        <v>185</v>
      </c>
      <c r="AD51" s="19" t="s">
        <v>185</v>
      </c>
      <c r="AE51" s="19" t="s">
        <v>185</v>
      </c>
      <c r="AF51" s="20" t="s">
        <v>456</v>
      </c>
      <c r="AG51" s="19" t="s">
        <v>185</v>
      </c>
      <c r="AH51" s="18" t="s">
        <v>191</v>
      </c>
      <c r="AI51" s="18" t="s">
        <v>191</v>
      </c>
      <c r="AJ51" s="19" t="s">
        <v>185</v>
      </c>
      <c r="AK51" s="21" t="s">
        <v>407</v>
      </c>
      <c r="AL51" s="22" t="s">
        <v>193</v>
      </c>
    </row>
    <row r="52" spans="1:38" ht="111" hidden="1" customHeight="1" x14ac:dyDescent="0.25">
      <c r="A52" s="8" t="str">
        <f t="shared" si="0"/>
        <v>Физические лица за исключением лиц с ОВЗ и инвалидов18.02.09 Переработка нефти и газаОсновное общее образованиеОчная</v>
      </c>
      <c r="B52" s="16">
        <v>47</v>
      </c>
      <c r="C52" s="17" t="s">
        <v>169</v>
      </c>
      <c r="D52" s="17" t="s">
        <v>170</v>
      </c>
      <c r="E52" s="18" t="s">
        <v>226</v>
      </c>
      <c r="F52" s="17" t="s">
        <v>394</v>
      </c>
      <c r="G52" s="17" t="s">
        <v>395</v>
      </c>
      <c r="H52" s="18" t="s">
        <v>457</v>
      </c>
      <c r="I52" s="18"/>
      <c r="J52" s="17" t="s">
        <v>73</v>
      </c>
      <c r="K52" s="19" t="s">
        <v>74</v>
      </c>
      <c r="L52" s="18" t="s">
        <v>231</v>
      </c>
      <c r="M52" s="19" t="s">
        <v>37</v>
      </c>
      <c r="N52" s="19" t="s">
        <v>458</v>
      </c>
      <c r="O52" s="19" t="s">
        <v>39</v>
      </c>
      <c r="P52" s="19" t="s">
        <v>40</v>
      </c>
      <c r="Q52" s="19" t="s">
        <v>185</v>
      </c>
      <c r="R52" s="18" t="s">
        <v>179</v>
      </c>
      <c r="S52" s="19" t="s">
        <v>398</v>
      </c>
      <c r="T52" s="18" t="s">
        <v>0</v>
      </c>
      <c r="U52" s="18" t="s">
        <v>399</v>
      </c>
      <c r="V52" s="19" t="s">
        <v>400</v>
      </c>
      <c r="W52" s="19" t="s">
        <v>185</v>
      </c>
      <c r="X52" s="19" t="s">
        <v>185</v>
      </c>
      <c r="Y52" s="19" t="s">
        <v>345</v>
      </c>
      <c r="Z52" s="19" t="s">
        <v>185</v>
      </c>
      <c r="AA52" s="19" t="s">
        <v>185</v>
      </c>
      <c r="AB52" s="19" t="s">
        <v>405</v>
      </c>
      <c r="AC52" s="19" t="s">
        <v>185</v>
      </c>
      <c r="AD52" s="19" t="s">
        <v>185</v>
      </c>
      <c r="AE52" s="19" t="s">
        <v>185</v>
      </c>
      <c r="AF52" s="20" t="s">
        <v>437</v>
      </c>
      <c r="AG52" s="19" t="s">
        <v>185</v>
      </c>
      <c r="AH52" s="18" t="s">
        <v>191</v>
      </c>
      <c r="AI52" s="18" t="s">
        <v>191</v>
      </c>
      <c r="AJ52" s="19" t="s">
        <v>185</v>
      </c>
      <c r="AK52" s="21" t="s">
        <v>407</v>
      </c>
      <c r="AL52" s="22" t="s">
        <v>193</v>
      </c>
    </row>
    <row r="53" spans="1:38" ht="111" hidden="1" customHeight="1" x14ac:dyDescent="0.25">
      <c r="A53" s="8" t="str">
        <f t="shared" si="0"/>
        <v>Физические лица за исключением лиц с ОВЗ и инвалидов19.02.10 Технология продукции общественного питанияОсновное общее образованиеОчная</v>
      </c>
      <c r="B53" s="16">
        <v>48</v>
      </c>
      <c r="C53" s="17" t="s">
        <v>169</v>
      </c>
      <c r="D53" s="17" t="s">
        <v>170</v>
      </c>
      <c r="E53" s="18" t="s">
        <v>226</v>
      </c>
      <c r="F53" s="17" t="s">
        <v>394</v>
      </c>
      <c r="G53" s="17" t="s">
        <v>395</v>
      </c>
      <c r="H53" s="18" t="s">
        <v>459</v>
      </c>
      <c r="I53" s="18"/>
      <c r="J53" s="17" t="s">
        <v>73</v>
      </c>
      <c r="K53" s="19" t="s">
        <v>74</v>
      </c>
      <c r="L53" s="18" t="s">
        <v>231</v>
      </c>
      <c r="M53" s="19" t="s">
        <v>37</v>
      </c>
      <c r="N53" s="19" t="s">
        <v>460</v>
      </c>
      <c r="O53" s="19" t="s">
        <v>39</v>
      </c>
      <c r="P53" s="19" t="s">
        <v>40</v>
      </c>
      <c r="Q53" s="19" t="s">
        <v>185</v>
      </c>
      <c r="R53" s="18" t="s">
        <v>179</v>
      </c>
      <c r="S53" s="19" t="s">
        <v>398</v>
      </c>
      <c r="T53" s="18" t="s">
        <v>0</v>
      </c>
      <c r="U53" s="18" t="s">
        <v>399</v>
      </c>
      <c r="V53" s="19" t="s">
        <v>400</v>
      </c>
      <c r="W53" s="19" t="s">
        <v>185</v>
      </c>
      <c r="X53" s="19" t="s">
        <v>185</v>
      </c>
      <c r="Y53" s="19" t="s">
        <v>345</v>
      </c>
      <c r="Z53" s="19" t="s">
        <v>185</v>
      </c>
      <c r="AA53" s="19" t="s">
        <v>185</v>
      </c>
      <c r="AB53" s="19" t="s">
        <v>405</v>
      </c>
      <c r="AC53" s="19" t="s">
        <v>185</v>
      </c>
      <c r="AD53" s="19" t="s">
        <v>185</v>
      </c>
      <c r="AE53" s="19" t="s">
        <v>185</v>
      </c>
      <c r="AF53" s="20" t="s">
        <v>461</v>
      </c>
      <c r="AG53" s="19" t="s">
        <v>185</v>
      </c>
      <c r="AH53" s="18" t="s">
        <v>191</v>
      </c>
      <c r="AI53" s="18" t="s">
        <v>191</v>
      </c>
      <c r="AJ53" s="19" t="s">
        <v>185</v>
      </c>
      <c r="AK53" s="21" t="s">
        <v>407</v>
      </c>
      <c r="AL53" s="22" t="s">
        <v>193</v>
      </c>
    </row>
    <row r="54" spans="1:38" ht="111" hidden="1" customHeight="1" x14ac:dyDescent="0.25">
      <c r="A54" s="8" t="str">
        <f t="shared" si="0"/>
        <v>Физические лица с ОВЗ и инвалиды19.02.10 Технология продукции общественного питанияОсновное общее образованиеОчная</v>
      </c>
      <c r="B54" s="16">
        <v>49</v>
      </c>
      <c r="C54" s="17" t="s">
        <v>169</v>
      </c>
      <c r="D54" s="17" t="s">
        <v>170</v>
      </c>
      <c r="E54" s="18" t="s">
        <v>226</v>
      </c>
      <c r="F54" s="17" t="s">
        <v>394</v>
      </c>
      <c r="G54" s="17" t="s">
        <v>395</v>
      </c>
      <c r="H54" s="18" t="s">
        <v>462</v>
      </c>
      <c r="I54" s="18"/>
      <c r="J54" s="17" t="s">
        <v>73</v>
      </c>
      <c r="K54" s="19" t="s">
        <v>74</v>
      </c>
      <c r="L54" s="18" t="s">
        <v>231</v>
      </c>
      <c r="M54" s="19" t="s">
        <v>50</v>
      </c>
      <c r="N54" s="19" t="s">
        <v>460</v>
      </c>
      <c r="O54" s="19" t="s">
        <v>39</v>
      </c>
      <c r="P54" s="19" t="s">
        <v>40</v>
      </c>
      <c r="Q54" s="19" t="s">
        <v>185</v>
      </c>
      <c r="R54" s="18" t="s">
        <v>179</v>
      </c>
      <c r="S54" s="19" t="s">
        <v>398</v>
      </c>
      <c r="T54" s="18" t="s">
        <v>0</v>
      </c>
      <c r="U54" s="18" t="s">
        <v>399</v>
      </c>
      <c r="V54" s="19" t="s">
        <v>400</v>
      </c>
      <c r="W54" s="19" t="s">
        <v>185</v>
      </c>
      <c r="X54" s="19" t="s">
        <v>185</v>
      </c>
      <c r="Y54" s="19" t="s">
        <v>345</v>
      </c>
      <c r="Z54" s="19" t="s">
        <v>185</v>
      </c>
      <c r="AA54" s="19" t="s">
        <v>185</v>
      </c>
      <c r="AB54" s="19" t="s">
        <v>405</v>
      </c>
      <c r="AC54" s="19" t="s">
        <v>185</v>
      </c>
      <c r="AD54" s="19" t="s">
        <v>185</v>
      </c>
      <c r="AE54" s="19" t="s">
        <v>185</v>
      </c>
      <c r="AF54" s="20" t="s">
        <v>463</v>
      </c>
      <c r="AG54" s="19" t="s">
        <v>185</v>
      </c>
      <c r="AH54" s="18" t="s">
        <v>191</v>
      </c>
      <c r="AI54" s="18" t="s">
        <v>191</v>
      </c>
      <c r="AJ54" s="19" t="s">
        <v>185</v>
      </c>
      <c r="AK54" s="21" t="s">
        <v>285</v>
      </c>
      <c r="AL54" s="22" t="s">
        <v>193</v>
      </c>
    </row>
    <row r="55" spans="1:38" ht="111" hidden="1" customHeight="1" x14ac:dyDescent="0.25">
      <c r="A55" s="8" t="str">
        <f t="shared" si="0"/>
        <v>Физические лица за исключением лиц с ОВЗ и инвалидов20.02.02 Защита в чрезвычайных ситуацияхОсновное общее образованиеОчная</v>
      </c>
      <c r="B55" s="16">
        <v>50</v>
      </c>
      <c r="C55" s="17" t="s">
        <v>169</v>
      </c>
      <c r="D55" s="17" t="s">
        <v>170</v>
      </c>
      <c r="E55" s="18" t="s">
        <v>226</v>
      </c>
      <c r="F55" s="17" t="s">
        <v>394</v>
      </c>
      <c r="G55" s="17" t="s">
        <v>395</v>
      </c>
      <c r="H55" s="18" t="s">
        <v>464</v>
      </c>
      <c r="I55" s="18"/>
      <c r="J55" s="17" t="s">
        <v>73</v>
      </c>
      <c r="K55" s="19" t="s">
        <v>74</v>
      </c>
      <c r="L55" s="18" t="s">
        <v>231</v>
      </c>
      <c r="M55" s="19" t="s">
        <v>37</v>
      </c>
      <c r="N55" s="19" t="s">
        <v>465</v>
      </c>
      <c r="O55" s="19" t="s">
        <v>39</v>
      </c>
      <c r="P55" s="19" t="s">
        <v>40</v>
      </c>
      <c r="Q55" s="19" t="s">
        <v>185</v>
      </c>
      <c r="R55" s="18" t="s">
        <v>179</v>
      </c>
      <c r="S55" s="19" t="s">
        <v>398</v>
      </c>
      <c r="T55" s="18" t="s">
        <v>0</v>
      </c>
      <c r="U55" s="18" t="s">
        <v>399</v>
      </c>
      <c r="V55" s="19" t="s">
        <v>400</v>
      </c>
      <c r="W55" s="19" t="s">
        <v>185</v>
      </c>
      <c r="X55" s="19" t="s">
        <v>185</v>
      </c>
      <c r="Y55" s="19" t="s">
        <v>345</v>
      </c>
      <c r="Z55" s="19" t="s">
        <v>185</v>
      </c>
      <c r="AA55" s="19" t="s">
        <v>185</v>
      </c>
      <c r="AB55" s="19" t="s">
        <v>405</v>
      </c>
      <c r="AC55" s="19" t="s">
        <v>185</v>
      </c>
      <c r="AD55" s="19" t="s">
        <v>185</v>
      </c>
      <c r="AE55" s="19" t="s">
        <v>185</v>
      </c>
      <c r="AF55" s="20" t="s">
        <v>437</v>
      </c>
      <c r="AG55" s="19" t="s">
        <v>185</v>
      </c>
      <c r="AH55" s="18" t="s">
        <v>191</v>
      </c>
      <c r="AI55" s="18" t="s">
        <v>191</v>
      </c>
      <c r="AJ55" s="19" t="s">
        <v>185</v>
      </c>
      <c r="AK55" s="21" t="s">
        <v>407</v>
      </c>
      <c r="AL55" s="22" t="s">
        <v>193</v>
      </c>
    </row>
    <row r="56" spans="1:38" ht="111" hidden="1" customHeight="1" x14ac:dyDescent="0.25">
      <c r="A56" s="8" t="str">
        <f t="shared" si="0"/>
        <v>Физические лица за исключением лиц с ОВЗ и инвалидов21.02.01 Разработка и эксплуатация нефтяных и газовых месторожденийОсновное общее образованиеОчная</v>
      </c>
      <c r="B56" s="16">
        <v>51</v>
      </c>
      <c r="C56" s="17" t="s">
        <v>169</v>
      </c>
      <c r="D56" s="17" t="s">
        <v>170</v>
      </c>
      <c r="E56" s="18" t="s">
        <v>226</v>
      </c>
      <c r="F56" s="17" t="s">
        <v>394</v>
      </c>
      <c r="G56" s="17" t="s">
        <v>395</v>
      </c>
      <c r="H56" s="18" t="s">
        <v>466</v>
      </c>
      <c r="I56" s="18"/>
      <c r="J56" s="17" t="s">
        <v>73</v>
      </c>
      <c r="K56" s="19" t="s">
        <v>74</v>
      </c>
      <c r="L56" s="18" t="s">
        <v>231</v>
      </c>
      <c r="M56" s="19" t="s">
        <v>37</v>
      </c>
      <c r="N56" s="19" t="s">
        <v>86</v>
      </c>
      <c r="O56" s="19" t="s">
        <v>39</v>
      </c>
      <c r="P56" s="19" t="s">
        <v>40</v>
      </c>
      <c r="Q56" s="19" t="s">
        <v>185</v>
      </c>
      <c r="R56" s="18" t="s">
        <v>179</v>
      </c>
      <c r="S56" s="19" t="s">
        <v>398</v>
      </c>
      <c r="T56" s="18" t="s">
        <v>0</v>
      </c>
      <c r="U56" s="18" t="s">
        <v>399</v>
      </c>
      <c r="V56" s="19" t="s">
        <v>400</v>
      </c>
      <c r="W56" s="19" t="s">
        <v>185</v>
      </c>
      <c r="X56" s="19" t="s">
        <v>185</v>
      </c>
      <c r="Y56" s="19" t="s">
        <v>345</v>
      </c>
      <c r="Z56" s="19" t="s">
        <v>185</v>
      </c>
      <c r="AA56" s="19" t="s">
        <v>185</v>
      </c>
      <c r="AB56" s="19" t="s">
        <v>405</v>
      </c>
      <c r="AC56" s="19" t="s">
        <v>185</v>
      </c>
      <c r="AD56" s="19" t="s">
        <v>185</v>
      </c>
      <c r="AE56" s="19" t="s">
        <v>185</v>
      </c>
      <c r="AF56" s="20" t="s">
        <v>467</v>
      </c>
      <c r="AG56" s="19" t="s">
        <v>185</v>
      </c>
      <c r="AH56" s="18" t="s">
        <v>191</v>
      </c>
      <c r="AI56" s="18" t="s">
        <v>191</v>
      </c>
      <c r="AJ56" s="19" t="s">
        <v>185</v>
      </c>
      <c r="AK56" s="21" t="s">
        <v>285</v>
      </c>
      <c r="AL56" s="22" t="s">
        <v>193</v>
      </c>
    </row>
    <row r="57" spans="1:38" ht="111" hidden="1" customHeight="1" x14ac:dyDescent="0.25">
      <c r="A57" s="8" t="str">
        <f t="shared" si="0"/>
        <v>Физические лица за исключением лиц с ОВЗ и инвалидов21.02.01 Разработка и эксплуатация нефтяных и газовых месторожденийСреднее общее образованиеОчная</v>
      </c>
      <c r="B57" s="16"/>
      <c r="C57" s="17" t="s">
        <v>169</v>
      </c>
      <c r="D57" s="17" t="s">
        <v>170</v>
      </c>
      <c r="E57" s="18" t="s">
        <v>226</v>
      </c>
      <c r="F57" s="17" t="s">
        <v>394</v>
      </c>
      <c r="G57" s="17" t="s">
        <v>395</v>
      </c>
      <c r="H57" s="18" t="s">
        <v>1259</v>
      </c>
      <c r="I57" s="18"/>
      <c r="J57" s="46" t="s">
        <v>73</v>
      </c>
      <c r="K57" s="47" t="s">
        <v>74</v>
      </c>
      <c r="L57" s="48" t="s">
        <v>231</v>
      </c>
      <c r="M57" s="19" t="s">
        <v>37</v>
      </c>
      <c r="N57" s="19" t="s">
        <v>86</v>
      </c>
      <c r="O57" s="19" t="s">
        <v>87</v>
      </c>
      <c r="P57" s="19" t="s">
        <v>40</v>
      </c>
      <c r="Q57" s="19"/>
      <c r="R57" s="48" t="s">
        <v>179</v>
      </c>
      <c r="S57" s="47" t="s">
        <v>398</v>
      </c>
      <c r="T57" s="48" t="s">
        <v>0</v>
      </c>
      <c r="U57" s="48" t="s">
        <v>399</v>
      </c>
      <c r="V57" s="47" t="s">
        <v>400</v>
      </c>
      <c r="W57" s="19"/>
      <c r="X57" s="19"/>
      <c r="Y57" s="47" t="s">
        <v>236</v>
      </c>
      <c r="Z57" s="19"/>
      <c r="AA57" s="19"/>
      <c r="AB57" s="19"/>
      <c r="AC57" s="19"/>
      <c r="AD57" s="19"/>
      <c r="AE57" s="19"/>
      <c r="AF57" s="20"/>
      <c r="AG57" s="19"/>
      <c r="AH57" s="48" t="s">
        <v>191</v>
      </c>
      <c r="AI57" s="48" t="s">
        <v>191</v>
      </c>
      <c r="AJ57" s="19"/>
      <c r="AK57" s="49" t="s">
        <v>407</v>
      </c>
      <c r="AL57" s="49" t="s">
        <v>193</v>
      </c>
    </row>
    <row r="58" spans="1:38" ht="111" hidden="1" customHeight="1" x14ac:dyDescent="0.25">
      <c r="A58" s="8" t="str">
        <f t="shared" si="0"/>
        <v>Физические лица с ОВЗ и инвалиды21.02.01 Разработка и эксплуатация нефтяных и газовых месторожденийОсновное общее образованиеОчная</v>
      </c>
      <c r="B58" s="16">
        <v>52</v>
      </c>
      <c r="C58" s="17" t="s">
        <v>169</v>
      </c>
      <c r="D58" s="17" t="s">
        <v>170</v>
      </c>
      <c r="E58" s="18" t="s">
        <v>226</v>
      </c>
      <c r="F58" s="17" t="s">
        <v>394</v>
      </c>
      <c r="G58" s="17" t="s">
        <v>395</v>
      </c>
      <c r="H58" s="18" t="s">
        <v>468</v>
      </c>
      <c r="I58" s="18"/>
      <c r="J58" s="17" t="s">
        <v>73</v>
      </c>
      <c r="K58" s="19" t="s">
        <v>74</v>
      </c>
      <c r="L58" s="18" t="s">
        <v>231</v>
      </c>
      <c r="M58" s="19" t="s">
        <v>50</v>
      </c>
      <c r="N58" s="19" t="s">
        <v>86</v>
      </c>
      <c r="O58" s="19" t="s">
        <v>39</v>
      </c>
      <c r="P58" s="19" t="s">
        <v>40</v>
      </c>
      <c r="Q58" s="19" t="s">
        <v>185</v>
      </c>
      <c r="R58" s="18" t="s">
        <v>179</v>
      </c>
      <c r="S58" s="19" t="s">
        <v>398</v>
      </c>
      <c r="T58" s="18" t="s">
        <v>0</v>
      </c>
      <c r="U58" s="18" t="s">
        <v>399</v>
      </c>
      <c r="V58" s="19" t="s">
        <v>400</v>
      </c>
      <c r="W58" s="19" t="s">
        <v>185</v>
      </c>
      <c r="X58" s="19" t="s">
        <v>185</v>
      </c>
      <c r="Y58" s="19" t="s">
        <v>345</v>
      </c>
      <c r="Z58" s="19" t="s">
        <v>185</v>
      </c>
      <c r="AA58" s="19" t="s">
        <v>185</v>
      </c>
      <c r="AB58" s="19" t="s">
        <v>451</v>
      </c>
      <c r="AC58" s="19" t="s">
        <v>185</v>
      </c>
      <c r="AD58" s="19" t="s">
        <v>185</v>
      </c>
      <c r="AE58" s="19" t="s">
        <v>185</v>
      </c>
      <c r="AF58" s="20" t="s">
        <v>452</v>
      </c>
      <c r="AG58" s="19" t="s">
        <v>185</v>
      </c>
      <c r="AH58" s="18" t="s">
        <v>191</v>
      </c>
      <c r="AI58" s="18" t="s">
        <v>191</v>
      </c>
      <c r="AJ58" s="19" t="s">
        <v>185</v>
      </c>
      <c r="AK58" s="21" t="s">
        <v>407</v>
      </c>
      <c r="AL58" s="22" t="s">
        <v>193</v>
      </c>
    </row>
    <row r="59" spans="1:38" ht="111" hidden="1" customHeight="1" x14ac:dyDescent="0.25">
      <c r="A59" s="8" t="str">
        <f t="shared" si="0"/>
        <v>Физические лица за исключением лиц с ОВЗ и инвалидов21.02.03 Сооружение и эксплуатация газонефтепроводов и газонефтехранилищОсновное общее образованиеОчная</v>
      </c>
      <c r="B59" s="16">
        <v>53</v>
      </c>
      <c r="C59" s="17" t="s">
        <v>169</v>
      </c>
      <c r="D59" s="17" t="s">
        <v>170</v>
      </c>
      <c r="E59" s="18" t="s">
        <v>226</v>
      </c>
      <c r="F59" s="17" t="s">
        <v>394</v>
      </c>
      <c r="G59" s="17" t="s">
        <v>395</v>
      </c>
      <c r="H59" s="18" t="s">
        <v>469</v>
      </c>
      <c r="I59" s="18"/>
      <c r="J59" s="17" t="s">
        <v>73</v>
      </c>
      <c r="K59" s="19" t="s">
        <v>74</v>
      </c>
      <c r="L59" s="18" t="s">
        <v>231</v>
      </c>
      <c r="M59" s="19" t="s">
        <v>37</v>
      </c>
      <c r="N59" s="19" t="s">
        <v>470</v>
      </c>
      <c r="O59" s="19" t="s">
        <v>39</v>
      </c>
      <c r="P59" s="19" t="s">
        <v>40</v>
      </c>
      <c r="Q59" s="19" t="s">
        <v>185</v>
      </c>
      <c r="R59" s="18" t="s">
        <v>179</v>
      </c>
      <c r="S59" s="19" t="s">
        <v>398</v>
      </c>
      <c r="T59" s="18" t="s">
        <v>0</v>
      </c>
      <c r="U59" s="18" t="s">
        <v>399</v>
      </c>
      <c r="V59" s="19" t="s">
        <v>400</v>
      </c>
      <c r="W59" s="19" t="s">
        <v>185</v>
      </c>
      <c r="X59" s="19" t="s">
        <v>185</v>
      </c>
      <c r="Y59" s="19" t="s">
        <v>236</v>
      </c>
      <c r="Z59" s="19" t="s">
        <v>185</v>
      </c>
      <c r="AA59" s="19" t="s">
        <v>185</v>
      </c>
      <c r="AB59" s="19" t="s">
        <v>401</v>
      </c>
      <c r="AC59" s="19" t="s">
        <v>185</v>
      </c>
      <c r="AD59" s="19" t="s">
        <v>185</v>
      </c>
      <c r="AE59" s="19" t="s">
        <v>185</v>
      </c>
      <c r="AF59" s="20" t="s">
        <v>471</v>
      </c>
      <c r="AG59" s="19" t="s">
        <v>185</v>
      </c>
      <c r="AH59" s="18" t="s">
        <v>191</v>
      </c>
      <c r="AI59" s="18" t="s">
        <v>191</v>
      </c>
      <c r="AJ59" s="19" t="s">
        <v>185</v>
      </c>
      <c r="AK59" s="21" t="s">
        <v>285</v>
      </c>
      <c r="AL59" s="22" t="s">
        <v>193</v>
      </c>
    </row>
    <row r="60" spans="1:38" ht="111" hidden="1" customHeight="1" x14ac:dyDescent="0.25">
      <c r="A60" s="8" t="str">
        <f t="shared" si="0"/>
        <v>Физические лица за исключением лиц с ОВЗ и инвалидов21.02.05 Земельно-имущественные отношенияОсновное общее образованиеОчная</v>
      </c>
      <c r="B60" s="16">
        <v>54</v>
      </c>
      <c r="C60" s="17" t="s">
        <v>169</v>
      </c>
      <c r="D60" s="17" t="s">
        <v>170</v>
      </c>
      <c r="E60" s="18" t="s">
        <v>226</v>
      </c>
      <c r="F60" s="17" t="s">
        <v>394</v>
      </c>
      <c r="G60" s="17" t="s">
        <v>395</v>
      </c>
      <c r="H60" s="18" t="s">
        <v>472</v>
      </c>
      <c r="I60" s="18"/>
      <c r="J60" s="17" t="s">
        <v>73</v>
      </c>
      <c r="K60" s="19" t="s">
        <v>74</v>
      </c>
      <c r="L60" s="18" t="s">
        <v>231</v>
      </c>
      <c r="M60" s="19" t="s">
        <v>37</v>
      </c>
      <c r="N60" s="19" t="s">
        <v>473</v>
      </c>
      <c r="O60" s="19" t="s">
        <v>39</v>
      </c>
      <c r="P60" s="19" t="s">
        <v>40</v>
      </c>
      <c r="Q60" s="19" t="s">
        <v>185</v>
      </c>
      <c r="R60" s="18" t="s">
        <v>179</v>
      </c>
      <c r="S60" s="19" t="s">
        <v>398</v>
      </c>
      <c r="T60" s="18" t="s">
        <v>0</v>
      </c>
      <c r="U60" s="18" t="s">
        <v>399</v>
      </c>
      <c r="V60" s="19" t="s">
        <v>400</v>
      </c>
      <c r="W60" s="19" t="s">
        <v>185</v>
      </c>
      <c r="X60" s="19" t="s">
        <v>185</v>
      </c>
      <c r="Y60" s="19" t="s">
        <v>345</v>
      </c>
      <c r="Z60" s="19" t="s">
        <v>185</v>
      </c>
      <c r="AA60" s="19" t="s">
        <v>185</v>
      </c>
      <c r="AB60" s="19" t="s">
        <v>405</v>
      </c>
      <c r="AC60" s="19" t="s">
        <v>185</v>
      </c>
      <c r="AD60" s="19" t="s">
        <v>185</v>
      </c>
      <c r="AE60" s="19" t="s">
        <v>185</v>
      </c>
      <c r="AF60" s="20" t="s">
        <v>385</v>
      </c>
      <c r="AG60" s="19" t="s">
        <v>185</v>
      </c>
      <c r="AH60" s="18" t="s">
        <v>191</v>
      </c>
      <c r="AI60" s="18" t="s">
        <v>191</v>
      </c>
      <c r="AJ60" s="19" t="s">
        <v>185</v>
      </c>
      <c r="AK60" s="21" t="s">
        <v>407</v>
      </c>
      <c r="AL60" s="22" t="s">
        <v>193</v>
      </c>
    </row>
    <row r="61" spans="1:38" ht="111" hidden="1" customHeight="1" x14ac:dyDescent="0.25">
      <c r="A61" s="8" t="str">
        <f t="shared" si="0"/>
        <v>Физические лица за исключением лиц с ОВЗ и инвалидов22.02.06 Сварочное производствоОсновное общее образованиеОчная</v>
      </c>
      <c r="B61" s="16">
        <v>55</v>
      </c>
      <c r="C61" s="17" t="s">
        <v>169</v>
      </c>
      <c r="D61" s="17" t="s">
        <v>170</v>
      </c>
      <c r="E61" s="18" t="s">
        <v>226</v>
      </c>
      <c r="F61" s="17" t="s">
        <v>394</v>
      </c>
      <c r="G61" s="17" t="s">
        <v>395</v>
      </c>
      <c r="H61" s="18" t="s">
        <v>474</v>
      </c>
      <c r="I61" s="18"/>
      <c r="J61" s="17" t="s">
        <v>73</v>
      </c>
      <c r="K61" s="19" t="s">
        <v>74</v>
      </c>
      <c r="L61" s="18" t="s">
        <v>231</v>
      </c>
      <c r="M61" s="19" t="s">
        <v>37</v>
      </c>
      <c r="N61" s="19" t="s">
        <v>475</v>
      </c>
      <c r="O61" s="19" t="s">
        <v>39</v>
      </c>
      <c r="P61" s="19" t="s">
        <v>40</v>
      </c>
      <c r="Q61" s="19" t="s">
        <v>185</v>
      </c>
      <c r="R61" s="18" t="s">
        <v>179</v>
      </c>
      <c r="S61" s="19" t="s">
        <v>398</v>
      </c>
      <c r="T61" s="18" t="s">
        <v>0</v>
      </c>
      <c r="U61" s="18" t="s">
        <v>399</v>
      </c>
      <c r="V61" s="19" t="s">
        <v>400</v>
      </c>
      <c r="W61" s="19" t="s">
        <v>185</v>
      </c>
      <c r="X61" s="19" t="s">
        <v>185</v>
      </c>
      <c r="Y61" s="19" t="s">
        <v>345</v>
      </c>
      <c r="Z61" s="19" t="s">
        <v>185</v>
      </c>
      <c r="AA61" s="19" t="s">
        <v>185</v>
      </c>
      <c r="AB61" s="19" t="s">
        <v>405</v>
      </c>
      <c r="AC61" s="19" t="s">
        <v>185</v>
      </c>
      <c r="AD61" s="19" t="s">
        <v>185</v>
      </c>
      <c r="AE61" s="19" t="s">
        <v>185</v>
      </c>
      <c r="AF61" s="20" t="s">
        <v>476</v>
      </c>
      <c r="AG61" s="19" t="s">
        <v>185</v>
      </c>
      <c r="AH61" s="18" t="s">
        <v>191</v>
      </c>
      <c r="AI61" s="18" t="s">
        <v>191</v>
      </c>
      <c r="AJ61" s="19" t="s">
        <v>185</v>
      </c>
      <c r="AK61" s="21" t="s">
        <v>285</v>
      </c>
      <c r="AL61" s="22" t="s">
        <v>193</v>
      </c>
    </row>
    <row r="62" spans="1:38" ht="111" hidden="1" customHeight="1" x14ac:dyDescent="0.25">
      <c r="A62" s="8" t="str">
        <f t="shared" si="0"/>
        <v>Физические лица за исключением лиц с ОВЗ и инвалидов23.02.01 Организация перевозок и управление на транспорте (по видам)Основное общее образованиеОчная</v>
      </c>
      <c r="B62" s="16">
        <v>56</v>
      </c>
      <c r="C62" s="17" t="s">
        <v>169</v>
      </c>
      <c r="D62" s="17" t="s">
        <v>170</v>
      </c>
      <c r="E62" s="18" t="s">
        <v>226</v>
      </c>
      <c r="F62" s="17" t="s">
        <v>394</v>
      </c>
      <c r="G62" s="17" t="s">
        <v>395</v>
      </c>
      <c r="H62" s="18" t="s">
        <v>477</v>
      </c>
      <c r="I62" s="18"/>
      <c r="J62" s="17" t="s">
        <v>73</v>
      </c>
      <c r="K62" s="19" t="s">
        <v>74</v>
      </c>
      <c r="L62" s="18" t="s">
        <v>231</v>
      </c>
      <c r="M62" s="19" t="s">
        <v>37</v>
      </c>
      <c r="N62" s="19" t="s">
        <v>478</v>
      </c>
      <c r="O62" s="19" t="s">
        <v>39</v>
      </c>
      <c r="P62" s="19" t="s">
        <v>40</v>
      </c>
      <c r="Q62" s="19" t="s">
        <v>185</v>
      </c>
      <c r="R62" s="18" t="s">
        <v>179</v>
      </c>
      <c r="S62" s="19" t="s">
        <v>398</v>
      </c>
      <c r="T62" s="18" t="s">
        <v>0</v>
      </c>
      <c r="U62" s="18" t="s">
        <v>399</v>
      </c>
      <c r="V62" s="19" t="s">
        <v>400</v>
      </c>
      <c r="W62" s="19" t="s">
        <v>185</v>
      </c>
      <c r="X62" s="19" t="s">
        <v>185</v>
      </c>
      <c r="Y62" s="19" t="s">
        <v>236</v>
      </c>
      <c r="Z62" s="19" t="s">
        <v>185</v>
      </c>
      <c r="AA62" s="19" t="s">
        <v>185</v>
      </c>
      <c r="AB62" s="19" t="s">
        <v>401</v>
      </c>
      <c r="AC62" s="19" t="s">
        <v>185</v>
      </c>
      <c r="AD62" s="19" t="s">
        <v>185</v>
      </c>
      <c r="AE62" s="19" t="s">
        <v>185</v>
      </c>
      <c r="AF62" s="20" t="s">
        <v>409</v>
      </c>
      <c r="AG62" s="19" t="s">
        <v>185</v>
      </c>
      <c r="AH62" s="18" t="s">
        <v>191</v>
      </c>
      <c r="AI62" s="18" t="s">
        <v>191</v>
      </c>
      <c r="AJ62" s="19" t="s">
        <v>185</v>
      </c>
      <c r="AK62" s="21" t="s">
        <v>407</v>
      </c>
      <c r="AL62" s="22" t="s">
        <v>193</v>
      </c>
    </row>
    <row r="63" spans="1:38" ht="111" hidden="1" customHeight="1" x14ac:dyDescent="0.25">
      <c r="A63" s="8" t="str">
        <f t="shared" si="0"/>
        <v>Физические лица за исключением лиц с ОВЗ и инвалидов23.02.03 Техническое обслуживание и ремонт автомобильного транспортаОсновное общее образованиеОчная</v>
      </c>
      <c r="B63" s="16">
        <v>57</v>
      </c>
      <c r="C63" s="17" t="s">
        <v>169</v>
      </c>
      <c r="D63" s="17" t="s">
        <v>170</v>
      </c>
      <c r="E63" s="18" t="s">
        <v>226</v>
      </c>
      <c r="F63" s="17" t="s">
        <v>394</v>
      </c>
      <c r="G63" s="17" t="s">
        <v>395</v>
      </c>
      <c r="H63" s="18" t="s">
        <v>479</v>
      </c>
      <c r="I63" s="18"/>
      <c r="J63" s="17" t="s">
        <v>73</v>
      </c>
      <c r="K63" s="19" t="s">
        <v>74</v>
      </c>
      <c r="L63" s="18" t="s">
        <v>231</v>
      </c>
      <c r="M63" s="19" t="s">
        <v>37</v>
      </c>
      <c r="N63" s="19" t="s">
        <v>89</v>
      </c>
      <c r="O63" s="19" t="s">
        <v>39</v>
      </c>
      <c r="P63" s="19" t="s">
        <v>40</v>
      </c>
      <c r="Q63" s="19" t="s">
        <v>185</v>
      </c>
      <c r="R63" s="18" t="s">
        <v>179</v>
      </c>
      <c r="S63" s="19" t="s">
        <v>398</v>
      </c>
      <c r="T63" s="18" t="s">
        <v>0</v>
      </c>
      <c r="U63" s="18" t="s">
        <v>399</v>
      </c>
      <c r="V63" s="19" t="s">
        <v>400</v>
      </c>
      <c r="W63" s="19" t="s">
        <v>185</v>
      </c>
      <c r="X63" s="19" t="s">
        <v>185</v>
      </c>
      <c r="Y63" s="19" t="s">
        <v>345</v>
      </c>
      <c r="Z63" s="19" t="s">
        <v>185</v>
      </c>
      <c r="AA63" s="19" t="s">
        <v>185</v>
      </c>
      <c r="AB63" s="19" t="s">
        <v>405</v>
      </c>
      <c r="AC63" s="19" t="s">
        <v>185</v>
      </c>
      <c r="AD63" s="19" t="s">
        <v>185</v>
      </c>
      <c r="AE63" s="19" t="s">
        <v>185</v>
      </c>
      <c r="AF63" s="20" t="s">
        <v>480</v>
      </c>
      <c r="AG63" s="19" t="s">
        <v>185</v>
      </c>
      <c r="AH63" s="18" t="s">
        <v>191</v>
      </c>
      <c r="AI63" s="18" t="s">
        <v>191</v>
      </c>
      <c r="AJ63" s="19" t="s">
        <v>185</v>
      </c>
      <c r="AK63" s="21" t="s">
        <v>285</v>
      </c>
      <c r="AL63" s="22" t="s">
        <v>193</v>
      </c>
    </row>
    <row r="64" spans="1:38" ht="111" hidden="1" customHeight="1" x14ac:dyDescent="0.25">
      <c r="A64" s="8" t="str">
        <f t="shared" si="0"/>
        <v>Физические лица за исключением лиц с ОВЗ и инвалидов23.02.03 Техническое обслуживание и ремонт автомобильного транспортаОсновное общее образованиеЗаочная</v>
      </c>
      <c r="B64" s="16">
        <v>58</v>
      </c>
      <c r="C64" s="17" t="s">
        <v>169</v>
      </c>
      <c r="D64" s="17" t="s">
        <v>170</v>
      </c>
      <c r="E64" s="18" t="s">
        <v>226</v>
      </c>
      <c r="F64" s="17" t="s">
        <v>394</v>
      </c>
      <c r="G64" s="17" t="s">
        <v>395</v>
      </c>
      <c r="H64" s="18" t="s">
        <v>481</v>
      </c>
      <c r="I64" s="18"/>
      <c r="J64" s="17" t="s">
        <v>73</v>
      </c>
      <c r="K64" s="19" t="s">
        <v>74</v>
      </c>
      <c r="L64" s="18" t="s">
        <v>231</v>
      </c>
      <c r="M64" s="19" t="s">
        <v>37</v>
      </c>
      <c r="N64" s="19" t="s">
        <v>89</v>
      </c>
      <c r="O64" s="19" t="s">
        <v>39</v>
      </c>
      <c r="P64" s="19" t="s">
        <v>482</v>
      </c>
      <c r="Q64" s="19" t="s">
        <v>185</v>
      </c>
      <c r="R64" s="18" t="s">
        <v>179</v>
      </c>
      <c r="S64" s="19" t="s">
        <v>398</v>
      </c>
      <c r="T64" s="18" t="s">
        <v>0</v>
      </c>
      <c r="U64" s="18" t="s">
        <v>399</v>
      </c>
      <c r="V64" s="19" t="s">
        <v>400</v>
      </c>
      <c r="W64" s="19" t="s">
        <v>185</v>
      </c>
      <c r="X64" s="19" t="s">
        <v>185</v>
      </c>
      <c r="Y64" s="19" t="s">
        <v>236</v>
      </c>
      <c r="Z64" s="19" t="s">
        <v>185</v>
      </c>
      <c r="AA64" s="19" t="s">
        <v>185</v>
      </c>
      <c r="AB64" s="19" t="s">
        <v>405</v>
      </c>
      <c r="AC64" s="19" t="s">
        <v>185</v>
      </c>
      <c r="AD64" s="19" t="s">
        <v>185</v>
      </c>
      <c r="AE64" s="19" t="s">
        <v>185</v>
      </c>
      <c r="AF64" s="20" t="s">
        <v>385</v>
      </c>
      <c r="AG64" s="19" t="s">
        <v>185</v>
      </c>
      <c r="AH64" s="18" t="s">
        <v>191</v>
      </c>
      <c r="AI64" s="18" t="s">
        <v>191</v>
      </c>
      <c r="AJ64" s="19" t="s">
        <v>185</v>
      </c>
      <c r="AK64" s="21" t="s">
        <v>407</v>
      </c>
      <c r="AL64" s="22" t="s">
        <v>193</v>
      </c>
    </row>
    <row r="65" spans="1:38" ht="111" hidden="1" customHeight="1" x14ac:dyDescent="0.25">
      <c r="A65" s="8" t="str">
        <f t="shared" si="0"/>
        <v>Физические лица с ОВЗ и инвалиды23.02.03 Техническое обслуживание и ремонт автомобильного транспортаОсновное общее образованиеОчная</v>
      </c>
      <c r="B65" s="16">
        <v>59</v>
      </c>
      <c r="C65" s="17" t="s">
        <v>169</v>
      </c>
      <c r="D65" s="17" t="s">
        <v>170</v>
      </c>
      <c r="E65" s="18" t="s">
        <v>226</v>
      </c>
      <c r="F65" s="17" t="s">
        <v>394</v>
      </c>
      <c r="G65" s="17" t="s">
        <v>395</v>
      </c>
      <c r="H65" s="18" t="s">
        <v>483</v>
      </c>
      <c r="I65" s="18"/>
      <c r="J65" s="17" t="s">
        <v>73</v>
      </c>
      <c r="K65" s="19" t="s">
        <v>74</v>
      </c>
      <c r="L65" s="18" t="s">
        <v>231</v>
      </c>
      <c r="M65" s="19" t="s">
        <v>50</v>
      </c>
      <c r="N65" s="19" t="s">
        <v>89</v>
      </c>
      <c r="O65" s="19" t="s">
        <v>39</v>
      </c>
      <c r="P65" s="19" t="s">
        <v>40</v>
      </c>
      <c r="Q65" s="19" t="s">
        <v>185</v>
      </c>
      <c r="R65" s="18" t="s">
        <v>179</v>
      </c>
      <c r="S65" s="19" t="s">
        <v>398</v>
      </c>
      <c r="T65" s="18" t="s">
        <v>0</v>
      </c>
      <c r="U65" s="18" t="s">
        <v>399</v>
      </c>
      <c r="V65" s="19" t="s">
        <v>400</v>
      </c>
      <c r="W65" s="19" t="s">
        <v>185</v>
      </c>
      <c r="X65" s="19" t="s">
        <v>185</v>
      </c>
      <c r="Y65" s="19" t="s">
        <v>345</v>
      </c>
      <c r="Z65" s="19" t="s">
        <v>185</v>
      </c>
      <c r="AA65" s="19" t="s">
        <v>185</v>
      </c>
      <c r="AB65" s="19" t="s">
        <v>405</v>
      </c>
      <c r="AC65" s="19" t="s">
        <v>185</v>
      </c>
      <c r="AD65" s="19" t="s">
        <v>185</v>
      </c>
      <c r="AE65" s="19" t="s">
        <v>185</v>
      </c>
      <c r="AF65" s="20" t="s">
        <v>484</v>
      </c>
      <c r="AG65" s="19" t="s">
        <v>185</v>
      </c>
      <c r="AH65" s="18" t="s">
        <v>191</v>
      </c>
      <c r="AI65" s="18" t="s">
        <v>191</v>
      </c>
      <c r="AJ65" s="19" t="s">
        <v>185</v>
      </c>
      <c r="AK65" s="21" t="s">
        <v>285</v>
      </c>
      <c r="AL65" s="22" t="s">
        <v>193</v>
      </c>
    </row>
    <row r="66" spans="1:38" ht="111" hidden="1" customHeight="1" x14ac:dyDescent="0.25">
      <c r="A66" s="8" t="str">
        <f t="shared" si="0"/>
        <v>Физические лица за исключением лиц с ОВЗ и инвалидов23.02.04 Техническая эксплуатация подъемно-транспортных, строительных, дорожных машин и оборудования (по отраслям)Основное общее образованиеОчная</v>
      </c>
      <c r="B66" s="16">
        <v>60</v>
      </c>
      <c r="C66" s="17" t="s">
        <v>169</v>
      </c>
      <c r="D66" s="17" t="s">
        <v>170</v>
      </c>
      <c r="E66" s="18" t="s">
        <v>226</v>
      </c>
      <c r="F66" s="17" t="s">
        <v>394</v>
      </c>
      <c r="G66" s="17" t="s">
        <v>395</v>
      </c>
      <c r="H66" s="18" t="s">
        <v>485</v>
      </c>
      <c r="I66" s="18"/>
      <c r="J66" s="17" t="s">
        <v>73</v>
      </c>
      <c r="K66" s="19" t="s">
        <v>74</v>
      </c>
      <c r="L66" s="18" t="s">
        <v>231</v>
      </c>
      <c r="M66" s="19" t="s">
        <v>37</v>
      </c>
      <c r="N66" s="19" t="s">
        <v>486</v>
      </c>
      <c r="O66" s="19" t="s">
        <v>39</v>
      </c>
      <c r="P66" s="19" t="s">
        <v>40</v>
      </c>
      <c r="Q66" s="19" t="s">
        <v>185</v>
      </c>
      <c r="R66" s="18" t="s">
        <v>179</v>
      </c>
      <c r="S66" s="19" t="s">
        <v>398</v>
      </c>
      <c r="T66" s="18" t="s">
        <v>0</v>
      </c>
      <c r="U66" s="18" t="s">
        <v>399</v>
      </c>
      <c r="V66" s="19" t="s">
        <v>400</v>
      </c>
      <c r="W66" s="19" t="s">
        <v>185</v>
      </c>
      <c r="X66" s="19" t="s">
        <v>185</v>
      </c>
      <c r="Y66" s="19" t="s">
        <v>345</v>
      </c>
      <c r="Z66" s="19" t="s">
        <v>185</v>
      </c>
      <c r="AA66" s="19" t="s">
        <v>185</v>
      </c>
      <c r="AB66" s="19" t="s">
        <v>405</v>
      </c>
      <c r="AC66" s="19" t="s">
        <v>185</v>
      </c>
      <c r="AD66" s="19" t="s">
        <v>185</v>
      </c>
      <c r="AE66" s="19" t="s">
        <v>185</v>
      </c>
      <c r="AF66" s="20" t="s">
        <v>487</v>
      </c>
      <c r="AG66" s="19" t="s">
        <v>185</v>
      </c>
      <c r="AH66" s="18" t="s">
        <v>191</v>
      </c>
      <c r="AI66" s="18" t="s">
        <v>191</v>
      </c>
      <c r="AJ66" s="19" t="s">
        <v>185</v>
      </c>
      <c r="AK66" s="21" t="s">
        <v>407</v>
      </c>
      <c r="AL66" s="22" t="s">
        <v>193</v>
      </c>
    </row>
    <row r="67" spans="1:38" ht="111" hidden="1" customHeight="1" x14ac:dyDescent="0.25">
      <c r="A67" s="8" t="str">
        <f t="shared" si="0"/>
        <v>Физические лица за исключением лиц с ОВЗ и инвалидов26.02.03 СудовождениеОсновное общее образованиеОчная</v>
      </c>
      <c r="B67" s="16">
        <v>61</v>
      </c>
      <c r="C67" s="17" t="s">
        <v>169</v>
      </c>
      <c r="D67" s="17" t="s">
        <v>170</v>
      </c>
      <c r="E67" s="18" t="s">
        <v>226</v>
      </c>
      <c r="F67" s="17" t="s">
        <v>394</v>
      </c>
      <c r="G67" s="17" t="s">
        <v>395</v>
      </c>
      <c r="H67" s="18" t="s">
        <v>488</v>
      </c>
      <c r="I67" s="18"/>
      <c r="J67" s="17" t="s">
        <v>73</v>
      </c>
      <c r="K67" s="19" t="s">
        <v>74</v>
      </c>
      <c r="L67" s="18" t="s">
        <v>231</v>
      </c>
      <c r="M67" s="19" t="s">
        <v>37</v>
      </c>
      <c r="N67" s="19" t="s">
        <v>489</v>
      </c>
      <c r="O67" s="19" t="s">
        <v>39</v>
      </c>
      <c r="P67" s="19" t="s">
        <v>40</v>
      </c>
      <c r="Q67" s="19" t="s">
        <v>185</v>
      </c>
      <c r="R67" s="18" t="s">
        <v>179</v>
      </c>
      <c r="S67" s="19" t="s">
        <v>398</v>
      </c>
      <c r="T67" s="18" t="s">
        <v>0</v>
      </c>
      <c r="U67" s="18" t="s">
        <v>399</v>
      </c>
      <c r="V67" s="19" t="s">
        <v>400</v>
      </c>
      <c r="W67" s="19" t="s">
        <v>185</v>
      </c>
      <c r="X67" s="19" t="s">
        <v>185</v>
      </c>
      <c r="Y67" s="19" t="s">
        <v>345</v>
      </c>
      <c r="Z67" s="19" t="s">
        <v>185</v>
      </c>
      <c r="AA67" s="19" t="s">
        <v>185</v>
      </c>
      <c r="AB67" s="19" t="s">
        <v>405</v>
      </c>
      <c r="AC67" s="19" t="s">
        <v>185</v>
      </c>
      <c r="AD67" s="19" t="s">
        <v>185</v>
      </c>
      <c r="AE67" s="19" t="s">
        <v>185</v>
      </c>
      <c r="AF67" s="20" t="s">
        <v>385</v>
      </c>
      <c r="AG67" s="19" t="s">
        <v>185</v>
      </c>
      <c r="AH67" s="18" t="s">
        <v>191</v>
      </c>
      <c r="AI67" s="18" t="s">
        <v>191</v>
      </c>
      <c r="AJ67" s="19" t="s">
        <v>185</v>
      </c>
      <c r="AK67" s="21" t="s">
        <v>407</v>
      </c>
      <c r="AL67" s="22" t="s">
        <v>193</v>
      </c>
    </row>
    <row r="68" spans="1:38" ht="111" hidden="1" customHeight="1" x14ac:dyDescent="0.25">
      <c r="A68" s="8" t="str">
        <f t="shared" si="0"/>
        <v>Физические лица за исключением лиц с ОВЗ и инвалидов26.02.03 СудовождениеСреднее общее образованиеОчная</v>
      </c>
      <c r="B68" s="16">
        <v>62</v>
      </c>
      <c r="C68" s="17" t="s">
        <v>169</v>
      </c>
      <c r="D68" s="17" t="s">
        <v>170</v>
      </c>
      <c r="E68" s="18" t="s">
        <v>226</v>
      </c>
      <c r="F68" s="17" t="s">
        <v>394</v>
      </c>
      <c r="G68" s="17" t="s">
        <v>395</v>
      </c>
      <c r="H68" s="18" t="s">
        <v>490</v>
      </c>
      <c r="I68" s="18"/>
      <c r="J68" s="17" t="s">
        <v>73</v>
      </c>
      <c r="K68" s="19" t="s">
        <v>74</v>
      </c>
      <c r="L68" s="18" t="s">
        <v>231</v>
      </c>
      <c r="M68" s="19" t="s">
        <v>37</v>
      </c>
      <c r="N68" s="19" t="s">
        <v>489</v>
      </c>
      <c r="O68" s="19" t="s">
        <v>87</v>
      </c>
      <c r="P68" s="19" t="s">
        <v>40</v>
      </c>
      <c r="Q68" s="19" t="s">
        <v>185</v>
      </c>
      <c r="R68" s="18" t="s">
        <v>179</v>
      </c>
      <c r="S68" s="19" t="s">
        <v>398</v>
      </c>
      <c r="T68" s="18" t="s">
        <v>0</v>
      </c>
      <c r="U68" s="18" t="s">
        <v>399</v>
      </c>
      <c r="V68" s="19" t="s">
        <v>400</v>
      </c>
      <c r="W68" s="19" t="s">
        <v>185</v>
      </c>
      <c r="X68" s="19" t="s">
        <v>185</v>
      </c>
      <c r="Y68" s="19" t="s">
        <v>236</v>
      </c>
      <c r="Z68" s="19" t="s">
        <v>185</v>
      </c>
      <c r="AA68" s="19" t="s">
        <v>185</v>
      </c>
      <c r="AB68" s="19" t="s">
        <v>401</v>
      </c>
      <c r="AC68" s="19" t="s">
        <v>185</v>
      </c>
      <c r="AD68" s="19" t="s">
        <v>185</v>
      </c>
      <c r="AE68" s="19" t="s">
        <v>185</v>
      </c>
      <c r="AF68" s="20" t="s">
        <v>385</v>
      </c>
      <c r="AG68" s="19" t="s">
        <v>185</v>
      </c>
      <c r="AH68" s="18" t="s">
        <v>191</v>
      </c>
      <c r="AI68" s="18" t="s">
        <v>191</v>
      </c>
      <c r="AJ68" s="19" t="s">
        <v>185</v>
      </c>
      <c r="AK68" s="21" t="s">
        <v>407</v>
      </c>
      <c r="AL68" s="22" t="s">
        <v>193</v>
      </c>
    </row>
    <row r="69" spans="1:38" ht="111" hidden="1" customHeight="1" x14ac:dyDescent="0.25">
      <c r="A69" s="8" t="str">
        <f t="shared" si="0"/>
        <v>Физические лица за исключением лиц с ОВЗ и инвалидов26.02.05 Эксплуатация судовых энергетических установокОсновное общее образованиеОчная</v>
      </c>
      <c r="B69" s="16">
        <v>63</v>
      </c>
      <c r="C69" s="17" t="s">
        <v>169</v>
      </c>
      <c r="D69" s="17" t="s">
        <v>170</v>
      </c>
      <c r="E69" s="18" t="s">
        <v>226</v>
      </c>
      <c r="F69" s="17" t="s">
        <v>394</v>
      </c>
      <c r="G69" s="17" t="s">
        <v>395</v>
      </c>
      <c r="H69" s="18" t="s">
        <v>491</v>
      </c>
      <c r="I69" s="18"/>
      <c r="J69" s="17" t="s">
        <v>73</v>
      </c>
      <c r="K69" s="19" t="s">
        <v>74</v>
      </c>
      <c r="L69" s="18" t="s">
        <v>231</v>
      </c>
      <c r="M69" s="19" t="s">
        <v>37</v>
      </c>
      <c r="N69" s="19" t="s">
        <v>492</v>
      </c>
      <c r="O69" s="19" t="s">
        <v>39</v>
      </c>
      <c r="P69" s="19" t="s">
        <v>40</v>
      </c>
      <c r="Q69" s="19" t="s">
        <v>185</v>
      </c>
      <c r="R69" s="18" t="s">
        <v>179</v>
      </c>
      <c r="S69" s="19" t="s">
        <v>398</v>
      </c>
      <c r="T69" s="18" t="s">
        <v>0</v>
      </c>
      <c r="U69" s="18" t="s">
        <v>399</v>
      </c>
      <c r="V69" s="19" t="s">
        <v>400</v>
      </c>
      <c r="W69" s="19" t="s">
        <v>185</v>
      </c>
      <c r="X69" s="19" t="s">
        <v>185</v>
      </c>
      <c r="Y69" s="19" t="s">
        <v>345</v>
      </c>
      <c r="Z69" s="19" t="s">
        <v>185</v>
      </c>
      <c r="AA69" s="19" t="s">
        <v>185</v>
      </c>
      <c r="AB69" s="19" t="s">
        <v>493</v>
      </c>
      <c r="AC69" s="19" t="s">
        <v>185</v>
      </c>
      <c r="AD69" s="19" t="s">
        <v>185</v>
      </c>
      <c r="AE69" s="19" t="s">
        <v>185</v>
      </c>
      <c r="AF69" s="20" t="s">
        <v>385</v>
      </c>
      <c r="AG69" s="19" t="s">
        <v>185</v>
      </c>
      <c r="AH69" s="18" t="s">
        <v>191</v>
      </c>
      <c r="AI69" s="18" t="s">
        <v>191</v>
      </c>
      <c r="AJ69" s="19" t="s">
        <v>185</v>
      </c>
      <c r="AK69" s="21" t="s">
        <v>407</v>
      </c>
      <c r="AL69" s="22" t="s">
        <v>193</v>
      </c>
    </row>
    <row r="70" spans="1:38" ht="111" hidden="1" customHeight="1" x14ac:dyDescent="0.25">
      <c r="A70" s="8" t="str">
        <f t="shared" si="0"/>
        <v>Физические лица за исключением лиц с ОВЗ и инвалидов31.02.01 Лечебное делоСреднее общее образованиеОчная</v>
      </c>
      <c r="B70" s="16">
        <v>64</v>
      </c>
      <c r="C70" s="17" t="s">
        <v>169</v>
      </c>
      <c r="D70" s="17" t="s">
        <v>170</v>
      </c>
      <c r="E70" s="18" t="s">
        <v>226</v>
      </c>
      <c r="F70" s="17" t="s">
        <v>394</v>
      </c>
      <c r="G70" s="17" t="s">
        <v>395</v>
      </c>
      <c r="H70" s="18" t="s">
        <v>494</v>
      </c>
      <c r="I70" s="18"/>
      <c r="J70" s="17" t="s">
        <v>73</v>
      </c>
      <c r="K70" s="19" t="s">
        <v>74</v>
      </c>
      <c r="L70" s="18" t="s">
        <v>231</v>
      </c>
      <c r="M70" s="19" t="s">
        <v>37</v>
      </c>
      <c r="N70" s="19" t="s">
        <v>495</v>
      </c>
      <c r="O70" s="19" t="s">
        <v>87</v>
      </c>
      <c r="P70" s="19" t="s">
        <v>40</v>
      </c>
      <c r="Q70" s="19" t="s">
        <v>185</v>
      </c>
      <c r="R70" s="18" t="s">
        <v>179</v>
      </c>
      <c r="S70" s="19" t="s">
        <v>398</v>
      </c>
      <c r="T70" s="18" t="s">
        <v>0</v>
      </c>
      <c r="U70" s="18" t="s">
        <v>399</v>
      </c>
      <c r="V70" s="19" t="s">
        <v>400</v>
      </c>
      <c r="W70" s="19" t="s">
        <v>185</v>
      </c>
      <c r="X70" s="19" t="s">
        <v>185</v>
      </c>
      <c r="Y70" s="19" t="s">
        <v>345</v>
      </c>
      <c r="Z70" s="19" t="s">
        <v>185</v>
      </c>
      <c r="AA70" s="19" t="s">
        <v>185</v>
      </c>
      <c r="AB70" s="19" t="s">
        <v>405</v>
      </c>
      <c r="AC70" s="19" t="s">
        <v>185</v>
      </c>
      <c r="AD70" s="19" t="s">
        <v>185</v>
      </c>
      <c r="AE70" s="19" t="s">
        <v>185</v>
      </c>
      <c r="AF70" s="20" t="s">
        <v>496</v>
      </c>
      <c r="AG70" s="19" t="s">
        <v>185</v>
      </c>
      <c r="AH70" s="18" t="s">
        <v>191</v>
      </c>
      <c r="AI70" s="18" t="s">
        <v>191</v>
      </c>
      <c r="AJ70" s="19" t="s">
        <v>185</v>
      </c>
      <c r="AK70" s="21" t="s">
        <v>407</v>
      </c>
      <c r="AL70" s="22" t="s">
        <v>193</v>
      </c>
    </row>
    <row r="71" spans="1:38" ht="111" hidden="1" customHeight="1" x14ac:dyDescent="0.25">
      <c r="A71" s="8" t="str">
        <f t="shared" ref="A71" si="1">M71&amp;N71&amp;O71&amp;P71</f>
        <v>Физические лица с ОВЗ и инвалиды31.02.01 Лечебное делоСреднее общее образованиеОчная</v>
      </c>
      <c r="B71" s="16">
        <v>65</v>
      </c>
      <c r="C71" s="17" t="s">
        <v>169</v>
      </c>
      <c r="D71" s="17" t="s">
        <v>170</v>
      </c>
      <c r="E71" s="18" t="s">
        <v>226</v>
      </c>
      <c r="F71" s="17" t="s">
        <v>394</v>
      </c>
      <c r="G71" s="17" t="s">
        <v>395</v>
      </c>
      <c r="H71" s="18" t="s">
        <v>497</v>
      </c>
      <c r="I71" s="18"/>
      <c r="J71" s="17" t="s">
        <v>73</v>
      </c>
      <c r="K71" s="19" t="s">
        <v>74</v>
      </c>
      <c r="L71" s="18" t="s">
        <v>231</v>
      </c>
      <c r="M71" s="19" t="s">
        <v>50</v>
      </c>
      <c r="N71" s="19" t="s">
        <v>495</v>
      </c>
      <c r="O71" s="19" t="s">
        <v>87</v>
      </c>
      <c r="P71" s="19" t="s">
        <v>40</v>
      </c>
      <c r="Q71" s="19" t="s">
        <v>185</v>
      </c>
      <c r="R71" s="18" t="s">
        <v>179</v>
      </c>
      <c r="S71" s="19" t="s">
        <v>398</v>
      </c>
      <c r="T71" s="18" t="s">
        <v>0</v>
      </c>
      <c r="U71" s="18" t="s">
        <v>399</v>
      </c>
      <c r="V71" s="19" t="s">
        <v>400</v>
      </c>
      <c r="W71" s="19" t="s">
        <v>185</v>
      </c>
      <c r="X71" s="19" t="s">
        <v>185</v>
      </c>
      <c r="Y71" s="19" t="s">
        <v>236</v>
      </c>
      <c r="Z71" s="19" t="s">
        <v>185</v>
      </c>
      <c r="AA71" s="19" t="s">
        <v>185</v>
      </c>
      <c r="AB71" s="19" t="s">
        <v>401</v>
      </c>
      <c r="AC71" s="19" t="s">
        <v>185</v>
      </c>
      <c r="AD71" s="19" t="s">
        <v>185</v>
      </c>
      <c r="AE71" s="19" t="s">
        <v>185</v>
      </c>
      <c r="AF71" s="20" t="s">
        <v>498</v>
      </c>
      <c r="AG71" s="19" t="s">
        <v>185</v>
      </c>
      <c r="AH71" s="18" t="s">
        <v>191</v>
      </c>
      <c r="AI71" s="18" t="s">
        <v>191</v>
      </c>
      <c r="AJ71" s="19" t="s">
        <v>185</v>
      </c>
      <c r="AK71" s="21" t="s">
        <v>285</v>
      </c>
      <c r="AL71" s="22" t="s">
        <v>193</v>
      </c>
    </row>
    <row r="72" spans="1:38" ht="111" hidden="1" customHeight="1" x14ac:dyDescent="0.25">
      <c r="A72" s="8" t="str">
        <f t="shared" ref="A72:A135" si="2">M72&amp;N72&amp;O72&amp;P72</f>
        <v>Физические лица за исключением лиц с ОВЗ и инвалидов31.02.02 Акушерское делоСреднее общее образованиеОчная</v>
      </c>
      <c r="B72" s="16">
        <v>66</v>
      </c>
      <c r="C72" s="17" t="s">
        <v>169</v>
      </c>
      <c r="D72" s="17" t="s">
        <v>170</v>
      </c>
      <c r="E72" s="18" t="s">
        <v>226</v>
      </c>
      <c r="F72" s="17" t="s">
        <v>394</v>
      </c>
      <c r="G72" s="17" t="s">
        <v>395</v>
      </c>
      <c r="H72" s="18" t="s">
        <v>499</v>
      </c>
      <c r="I72" s="18"/>
      <c r="J72" s="17" t="s">
        <v>73</v>
      </c>
      <c r="K72" s="19" t="s">
        <v>74</v>
      </c>
      <c r="L72" s="18" t="s">
        <v>231</v>
      </c>
      <c r="M72" s="19" t="s">
        <v>37</v>
      </c>
      <c r="N72" s="19" t="s">
        <v>500</v>
      </c>
      <c r="O72" s="19" t="s">
        <v>87</v>
      </c>
      <c r="P72" s="19" t="s">
        <v>40</v>
      </c>
      <c r="Q72" s="19" t="s">
        <v>185</v>
      </c>
      <c r="R72" s="18" t="s">
        <v>179</v>
      </c>
      <c r="S72" s="19" t="s">
        <v>398</v>
      </c>
      <c r="T72" s="18" t="s">
        <v>0</v>
      </c>
      <c r="U72" s="18" t="s">
        <v>399</v>
      </c>
      <c r="V72" s="19" t="s">
        <v>400</v>
      </c>
      <c r="W72" s="19" t="s">
        <v>185</v>
      </c>
      <c r="X72" s="19" t="s">
        <v>185</v>
      </c>
      <c r="Y72" s="19" t="s">
        <v>345</v>
      </c>
      <c r="Z72" s="19" t="s">
        <v>185</v>
      </c>
      <c r="AA72" s="19" t="s">
        <v>185</v>
      </c>
      <c r="AB72" s="19" t="s">
        <v>405</v>
      </c>
      <c r="AC72" s="19" t="s">
        <v>185</v>
      </c>
      <c r="AD72" s="19" t="s">
        <v>185</v>
      </c>
      <c r="AE72" s="19" t="s">
        <v>185</v>
      </c>
      <c r="AF72" s="20" t="s">
        <v>501</v>
      </c>
      <c r="AG72" s="19" t="s">
        <v>185</v>
      </c>
      <c r="AH72" s="18" t="s">
        <v>191</v>
      </c>
      <c r="AI72" s="18" t="s">
        <v>191</v>
      </c>
      <c r="AJ72" s="19" t="s">
        <v>185</v>
      </c>
      <c r="AK72" s="21" t="s">
        <v>285</v>
      </c>
      <c r="AL72" s="22" t="s">
        <v>193</v>
      </c>
    </row>
    <row r="73" spans="1:38" ht="111" hidden="1" customHeight="1" x14ac:dyDescent="0.25">
      <c r="A73" s="8" t="str">
        <f t="shared" si="2"/>
        <v>Физические лица с ОВЗ и инвалиды31.02.02 Акушерское делоСреднее общее образованиеОчная</v>
      </c>
      <c r="B73" s="16">
        <v>67</v>
      </c>
      <c r="C73" s="17" t="s">
        <v>169</v>
      </c>
      <c r="D73" s="17" t="s">
        <v>170</v>
      </c>
      <c r="E73" s="18" t="s">
        <v>226</v>
      </c>
      <c r="F73" s="17" t="s">
        <v>394</v>
      </c>
      <c r="G73" s="17" t="s">
        <v>395</v>
      </c>
      <c r="H73" s="18" t="s">
        <v>502</v>
      </c>
      <c r="I73" s="18"/>
      <c r="J73" s="17" t="s">
        <v>73</v>
      </c>
      <c r="K73" s="19" t="s">
        <v>74</v>
      </c>
      <c r="L73" s="18" t="s">
        <v>231</v>
      </c>
      <c r="M73" s="19" t="s">
        <v>50</v>
      </c>
      <c r="N73" s="19" t="s">
        <v>500</v>
      </c>
      <c r="O73" s="19" t="s">
        <v>87</v>
      </c>
      <c r="P73" s="19" t="s">
        <v>40</v>
      </c>
      <c r="Q73" s="19" t="s">
        <v>185</v>
      </c>
      <c r="R73" s="18" t="s">
        <v>179</v>
      </c>
      <c r="S73" s="19" t="s">
        <v>398</v>
      </c>
      <c r="T73" s="18" t="s">
        <v>0</v>
      </c>
      <c r="U73" s="18" t="s">
        <v>399</v>
      </c>
      <c r="V73" s="19" t="s">
        <v>400</v>
      </c>
      <c r="W73" s="19" t="s">
        <v>185</v>
      </c>
      <c r="X73" s="19" t="s">
        <v>185</v>
      </c>
      <c r="Y73" s="19" t="s">
        <v>345</v>
      </c>
      <c r="Z73" s="19" t="s">
        <v>185</v>
      </c>
      <c r="AA73" s="19" t="s">
        <v>185</v>
      </c>
      <c r="AB73" s="19" t="s">
        <v>451</v>
      </c>
      <c r="AC73" s="19" t="s">
        <v>185</v>
      </c>
      <c r="AD73" s="19" t="s">
        <v>185</v>
      </c>
      <c r="AE73" s="19" t="s">
        <v>185</v>
      </c>
      <c r="AF73" s="20" t="s">
        <v>503</v>
      </c>
      <c r="AG73" s="19" t="s">
        <v>185</v>
      </c>
      <c r="AH73" s="18" t="s">
        <v>191</v>
      </c>
      <c r="AI73" s="18" t="s">
        <v>191</v>
      </c>
      <c r="AJ73" s="19" t="s">
        <v>185</v>
      </c>
      <c r="AK73" s="21" t="s">
        <v>407</v>
      </c>
      <c r="AL73" s="22" t="s">
        <v>193</v>
      </c>
    </row>
    <row r="74" spans="1:38" ht="111" hidden="1" customHeight="1" x14ac:dyDescent="0.25">
      <c r="A74" s="8" t="str">
        <f t="shared" si="2"/>
        <v>Физические лица за исключением лиц с ОВЗ и инвалидов31.02.03 Лабораторная диагностикаСреднее общее образованиеОчная</v>
      </c>
      <c r="B74" s="16">
        <v>68</v>
      </c>
      <c r="C74" s="17" t="s">
        <v>169</v>
      </c>
      <c r="D74" s="17" t="s">
        <v>170</v>
      </c>
      <c r="E74" s="18" t="s">
        <v>226</v>
      </c>
      <c r="F74" s="17" t="s">
        <v>394</v>
      </c>
      <c r="G74" s="17" t="s">
        <v>395</v>
      </c>
      <c r="H74" s="18" t="s">
        <v>504</v>
      </c>
      <c r="I74" s="18"/>
      <c r="J74" s="17" t="s">
        <v>73</v>
      </c>
      <c r="K74" s="19" t="s">
        <v>74</v>
      </c>
      <c r="L74" s="18" t="s">
        <v>231</v>
      </c>
      <c r="M74" s="19" t="s">
        <v>37</v>
      </c>
      <c r="N74" s="19" t="s">
        <v>505</v>
      </c>
      <c r="O74" s="19" t="s">
        <v>87</v>
      </c>
      <c r="P74" s="19" t="s">
        <v>40</v>
      </c>
      <c r="Q74" s="19" t="s">
        <v>185</v>
      </c>
      <c r="R74" s="18" t="s">
        <v>179</v>
      </c>
      <c r="S74" s="19" t="s">
        <v>398</v>
      </c>
      <c r="T74" s="18" t="s">
        <v>0</v>
      </c>
      <c r="U74" s="18" t="s">
        <v>399</v>
      </c>
      <c r="V74" s="19" t="s">
        <v>400</v>
      </c>
      <c r="W74" s="19" t="s">
        <v>185</v>
      </c>
      <c r="X74" s="19" t="s">
        <v>185</v>
      </c>
      <c r="Y74" s="19" t="s">
        <v>345</v>
      </c>
      <c r="Z74" s="19" t="s">
        <v>185</v>
      </c>
      <c r="AA74" s="19" t="s">
        <v>185</v>
      </c>
      <c r="AB74" s="19" t="s">
        <v>405</v>
      </c>
      <c r="AC74" s="19" t="s">
        <v>185</v>
      </c>
      <c r="AD74" s="19" t="s">
        <v>185</v>
      </c>
      <c r="AE74" s="19" t="s">
        <v>185</v>
      </c>
      <c r="AF74" s="20" t="s">
        <v>503</v>
      </c>
      <c r="AG74" s="19" t="s">
        <v>185</v>
      </c>
      <c r="AH74" s="18" t="s">
        <v>191</v>
      </c>
      <c r="AI74" s="18" t="s">
        <v>191</v>
      </c>
      <c r="AJ74" s="19" t="s">
        <v>185</v>
      </c>
      <c r="AK74" s="21" t="s">
        <v>285</v>
      </c>
      <c r="AL74" s="22" t="s">
        <v>193</v>
      </c>
    </row>
    <row r="75" spans="1:38" ht="111" hidden="1" customHeight="1" x14ac:dyDescent="0.25">
      <c r="A75" s="8" t="str">
        <f t="shared" si="2"/>
        <v>Физические лица с ОВЗ и инвалиды31.02.03 Лабораторная диагностикаСреднее общее образованиеОчная</v>
      </c>
      <c r="B75" s="16">
        <v>69</v>
      </c>
      <c r="C75" s="17" t="s">
        <v>169</v>
      </c>
      <c r="D75" s="17" t="s">
        <v>170</v>
      </c>
      <c r="E75" s="18" t="s">
        <v>226</v>
      </c>
      <c r="F75" s="17" t="s">
        <v>394</v>
      </c>
      <c r="G75" s="17" t="s">
        <v>395</v>
      </c>
      <c r="H75" s="18" t="s">
        <v>506</v>
      </c>
      <c r="I75" s="18"/>
      <c r="J75" s="17" t="s">
        <v>73</v>
      </c>
      <c r="K75" s="19" t="s">
        <v>74</v>
      </c>
      <c r="L75" s="18" t="s">
        <v>231</v>
      </c>
      <c r="M75" s="19" t="s">
        <v>50</v>
      </c>
      <c r="N75" s="19" t="s">
        <v>505</v>
      </c>
      <c r="O75" s="19" t="s">
        <v>87</v>
      </c>
      <c r="P75" s="19" t="s">
        <v>40</v>
      </c>
      <c r="Q75" s="19" t="s">
        <v>185</v>
      </c>
      <c r="R75" s="18" t="s">
        <v>179</v>
      </c>
      <c r="S75" s="19" t="s">
        <v>398</v>
      </c>
      <c r="T75" s="18" t="s">
        <v>0</v>
      </c>
      <c r="U75" s="18" t="s">
        <v>399</v>
      </c>
      <c r="V75" s="19" t="s">
        <v>400</v>
      </c>
      <c r="W75" s="19" t="s">
        <v>185</v>
      </c>
      <c r="X75" s="19" t="s">
        <v>185</v>
      </c>
      <c r="Y75" s="19" t="s">
        <v>345</v>
      </c>
      <c r="Z75" s="19" t="s">
        <v>185</v>
      </c>
      <c r="AA75" s="19" t="s">
        <v>185</v>
      </c>
      <c r="AB75" s="19" t="s">
        <v>451</v>
      </c>
      <c r="AC75" s="19" t="s">
        <v>185</v>
      </c>
      <c r="AD75" s="19" t="s">
        <v>185</v>
      </c>
      <c r="AE75" s="19" t="s">
        <v>185</v>
      </c>
      <c r="AF75" s="20" t="s">
        <v>503</v>
      </c>
      <c r="AG75" s="19" t="s">
        <v>185</v>
      </c>
      <c r="AH75" s="18" t="s">
        <v>191</v>
      </c>
      <c r="AI75" s="18" t="s">
        <v>191</v>
      </c>
      <c r="AJ75" s="19" t="s">
        <v>185</v>
      </c>
      <c r="AK75" s="21" t="s">
        <v>407</v>
      </c>
      <c r="AL75" s="22" t="s">
        <v>193</v>
      </c>
    </row>
    <row r="76" spans="1:38" ht="111" hidden="1" customHeight="1" x14ac:dyDescent="0.25">
      <c r="A76" s="8" t="str">
        <f t="shared" si="2"/>
        <v>Физические лица за исключением лиц с ОВЗ и инвалидов34.02.01 Сестринское делоОсновное общее образованиеОчная</v>
      </c>
      <c r="B76" s="16">
        <v>70</v>
      </c>
      <c r="C76" s="17" t="s">
        <v>169</v>
      </c>
      <c r="D76" s="17" t="s">
        <v>170</v>
      </c>
      <c r="E76" s="18" t="s">
        <v>226</v>
      </c>
      <c r="F76" s="17" t="s">
        <v>394</v>
      </c>
      <c r="G76" s="17" t="s">
        <v>395</v>
      </c>
      <c r="H76" s="18" t="s">
        <v>507</v>
      </c>
      <c r="I76" s="18"/>
      <c r="J76" s="17" t="s">
        <v>73</v>
      </c>
      <c r="K76" s="19" t="s">
        <v>74</v>
      </c>
      <c r="L76" s="18" t="s">
        <v>231</v>
      </c>
      <c r="M76" s="19" t="s">
        <v>37</v>
      </c>
      <c r="N76" s="19" t="s">
        <v>508</v>
      </c>
      <c r="O76" s="19" t="s">
        <v>39</v>
      </c>
      <c r="P76" s="19" t="s">
        <v>40</v>
      </c>
      <c r="Q76" s="19" t="s">
        <v>185</v>
      </c>
      <c r="R76" s="18" t="s">
        <v>179</v>
      </c>
      <c r="S76" s="19" t="s">
        <v>398</v>
      </c>
      <c r="T76" s="18" t="s">
        <v>0</v>
      </c>
      <c r="U76" s="18" t="s">
        <v>399</v>
      </c>
      <c r="V76" s="19" t="s">
        <v>400</v>
      </c>
      <c r="W76" s="19" t="s">
        <v>185</v>
      </c>
      <c r="X76" s="19" t="s">
        <v>185</v>
      </c>
      <c r="Y76" s="19" t="s">
        <v>345</v>
      </c>
      <c r="Z76" s="19" t="s">
        <v>185</v>
      </c>
      <c r="AA76" s="19" t="s">
        <v>185</v>
      </c>
      <c r="AB76" s="19" t="s">
        <v>405</v>
      </c>
      <c r="AC76" s="19" t="s">
        <v>185</v>
      </c>
      <c r="AD76" s="19" t="s">
        <v>185</v>
      </c>
      <c r="AE76" s="19" t="s">
        <v>185</v>
      </c>
      <c r="AF76" s="20" t="s">
        <v>509</v>
      </c>
      <c r="AG76" s="19" t="s">
        <v>185</v>
      </c>
      <c r="AH76" s="18" t="s">
        <v>191</v>
      </c>
      <c r="AI76" s="18" t="s">
        <v>191</v>
      </c>
      <c r="AJ76" s="19" t="s">
        <v>185</v>
      </c>
      <c r="AK76" s="21" t="s">
        <v>407</v>
      </c>
      <c r="AL76" s="22" t="s">
        <v>193</v>
      </c>
    </row>
    <row r="77" spans="1:38" ht="111" hidden="1" customHeight="1" x14ac:dyDescent="0.25">
      <c r="A77" s="8" t="str">
        <f t="shared" si="2"/>
        <v>Физические лица за исключением лиц с ОВЗ и инвалидов34.02.01 Сестринское делоСреднее общее образованиеОчная</v>
      </c>
      <c r="B77" s="16">
        <v>71</v>
      </c>
      <c r="C77" s="17" t="s">
        <v>169</v>
      </c>
      <c r="D77" s="17" t="s">
        <v>170</v>
      </c>
      <c r="E77" s="18" t="s">
        <v>226</v>
      </c>
      <c r="F77" s="17" t="s">
        <v>394</v>
      </c>
      <c r="G77" s="17" t="s">
        <v>395</v>
      </c>
      <c r="H77" s="18" t="s">
        <v>510</v>
      </c>
      <c r="I77" s="18"/>
      <c r="J77" s="17" t="s">
        <v>73</v>
      </c>
      <c r="K77" s="19" t="s">
        <v>74</v>
      </c>
      <c r="L77" s="18" t="s">
        <v>231</v>
      </c>
      <c r="M77" s="19" t="s">
        <v>37</v>
      </c>
      <c r="N77" s="19" t="s">
        <v>508</v>
      </c>
      <c r="O77" s="19" t="s">
        <v>87</v>
      </c>
      <c r="P77" s="19" t="s">
        <v>40</v>
      </c>
      <c r="Q77" s="19" t="s">
        <v>185</v>
      </c>
      <c r="R77" s="18" t="s">
        <v>179</v>
      </c>
      <c r="S77" s="19" t="s">
        <v>398</v>
      </c>
      <c r="T77" s="18" t="s">
        <v>0</v>
      </c>
      <c r="U77" s="18" t="s">
        <v>399</v>
      </c>
      <c r="V77" s="19" t="s">
        <v>400</v>
      </c>
      <c r="W77" s="19" t="s">
        <v>185</v>
      </c>
      <c r="X77" s="19" t="s">
        <v>185</v>
      </c>
      <c r="Y77" s="19" t="s">
        <v>345</v>
      </c>
      <c r="Z77" s="19" t="s">
        <v>185</v>
      </c>
      <c r="AA77" s="19" t="s">
        <v>185</v>
      </c>
      <c r="AB77" s="19" t="s">
        <v>405</v>
      </c>
      <c r="AC77" s="19" t="s">
        <v>185</v>
      </c>
      <c r="AD77" s="19" t="s">
        <v>185</v>
      </c>
      <c r="AE77" s="19" t="s">
        <v>185</v>
      </c>
      <c r="AF77" s="20" t="s">
        <v>511</v>
      </c>
      <c r="AG77" s="19" t="s">
        <v>185</v>
      </c>
      <c r="AH77" s="18" t="s">
        <v>191</v>
      </c>
      <c r="AI77" s="18" t="s">
        <v>191</v>
      </c>
      <c r="AJ77" s="19" t="s">
        <v>185</v>
      </c>
      <c r="AK77" s="21" t="s">
        <v>407</v>
      </c>
      <c r="AL77" s="22" t="s">
        <v>193</v>
      </c>
    </row>
    <row r="78" spans="1:38" ht="111" hidden="1" customHeight="1" x14ac:dyDescent="0.25">
      <c r="A78" s="8" t="str">
        <f t="shared" si="2"/>
        <v>Физические лица за исключением лиц с ОВЗ и инвалидов34.02.01 Сестринское делоСреднее общее образованиеОчно-заочная</v>
      </c>
      <c r="B78" s="16">
        <v>72</v>
      </c>
      <c r="C78" s="17" t="s">
        <v>169</v>
      </c>
      <c r="D78" s="17" t="s">
        <v>170</v>
      </c>
      <c r="E78" s="18" t="s">
        <v>226</v>
      </c>
      <c r="F78" s="17" t="s">
        <v>394</v>
      </c>
      <c r="G78" s="17" t="s">
        <v>395</v>
      </c>
      <c r="H78" s="18" t="s">
        <v>512</v>
      </c>
      <c r="I78" s="18"/>
      <c r="J78" s="17" t="s">
        <v>73</v>
      </c>
      <c r="K78" s="19" t="s">
        <v>74</v>
      </c>
      <c r="L78" s="18" t="s">
        <v>231</v>
      </c>
      <c r="M78" s="19" t="s">
        <v>37</v>
      </c>
      <c r="N78" s="19" t="s">
        <v>508</v>
      </c>
      <c r="O78" s="19" t="s">
        <v>87</v>
      </c>
      <c r="P78" s="19" t="s">
        <v>513</v>
      </c>
      <c r="Q78" s="19" t="s">
        <v>185</v>
      </c>
      <c r="R78" s="18" t="s">
        <v>179</v>
      </c>
      <c r="S78" s="19" t="s">
        <v>398</v>
      </c>
      <c r="T78" s="18" t="s">
        <v>0</v>
      </c>
      <c r="U78" s="18" t="s">
        <v>399</v>
      </c>
      <c r="V78" s="19" t="s">
        <v>400</v>
      </c>
      <c r="W78" s="19" t="s">
        <v>185</v>
      </c>
      <c r="X78" s="19" t="s">
        <v>185</v>
      </c>
      <c r="Y78" s="19" t="s">
        <v>345</v>
      </c>
      <c r="Z78" s="19" t="s">
        <v>185</v>
      </c>
      <c r="AA78" s="19" t="s">
        <v>185</v>
      </c>
      <c r="AB78" s="19" t="s">
        <v>405</v>
      </c>
      <c r="AC78" s="19" t="s">
        <v>185</v>
      </c>
      <c r="AD78" s="19" t="s">
        <v>185</v>
      </c>
      <c r="AE78" s="19" t="s">
        <v>185</v>
      </c>
      <c r="AF78" s="20" t="s">
        <v>514</v>
      </c>
      <c r="AG78" s="19" t="s">
        <v>185</v>
      </c>
      <c r="AH78" s="18" t="s">
        <v>191</v>
      </c>
      <c r="AI78" s="18" t="s">
        <v>191</v>
      </c>
      <c r="AJ78" s="19" t="s">
        <v>185</v>
      </c>
      <c r="AK78" s="21" t="s">
        <v>407</v>
      </c>
      <c r="AL78" s="22" t="s">
        <v>193</v>
      </c>
    </row>
    <row r="79" spans="1:38" ht="111" hidden="1" customHeight="1" x14ac:dyDescent="0.25">
      <c r="A79" s="8" t="str">
        <f t="shared" si="2"/>
        <v>Физические лица с ОВЗ и инвалиды34.02.01 Сестринское делоОсновное общее образованиеОчная</v>
      </c>
      <c r="B79" s="16">
        <v>73</v>
      </c>
      <c r="C79" s="17" t="s">
        <v>169</v>
      </c>
      <c r="D79" s="17" t="s">
        <v>170</v>
      </c>
      <c r="E79" s="18" t="s">
        <v>226</v>
      </c>
      <c r="F79" s="17" t="s">
        <v>394</v>
      </c>
      <c r="G79" s="17" t="s">
        <v>395</v>
      </c>
      <c r="H79" s="18" t="s">
        <v>515</v>
      </c>
      <c r="I79" s="18"/>
      <c r="J79" s="17" t="s">
        <v>73</v>
      </c>
      <c r="K79" s="19" t="s">
        <v>74</v>
      </c>
      <c r="L79" s="18" t="s">
        <v>231</v>
      </c>
      <c r="M79" s="19" t="s">
        <v>50</v>
      </c>
      <c r="N79" s="19" t="s">
        <v>508</v>
      </c>
      <c r="O79" s="19" t="s">
        <v>39</v>
      </c>
      <c r="P79" s="19" t="s">
        <v>40</v>
      </c>
      <c r="Q79" s="19" t="s">
        <v>185</v>
      </c>
      <c r="R79" s="18" t="s">
        <v>179</v>
      </c>
      <c r="S79" s="19" t="s">
        <v>398</v>
      </c>
      <c r="T79" s="18" t="s">
        <v>0</v>
      </c>
      <c r="U79" s="18" t="s">
        <v>399</v>
      </c>
      <c r="V79" s="19" t="s">
        <v>400</v>
      </c>
      <c r="W79" s="19" t="s">
        <v>185</v>
      </c>
      <c r="X79" s="19" t="s">
        <v>185</v>
      </c>
      <c r="Y79" s="19" t="s">
        <v>345</v>
      </c>
      <c r="Z79" s="19" t="s">
        <v>185</v>
      </c>
      <c r="AA79" s="19" t="s">
        <v>185</v>
      </c>
      <c r="AB79" s="19" t="s">
        <v>401</v>
      </c>
      <c r="AC79" s="19" t="s">
        <v>185</v>
      </c>
      <c r="AD79" s="19" t="s">
        <v>185</v>
      </c>
      <c r="AE79" s="19" t="s">
        <v>185</v>
      </c>
      <c r="AF79" s="20" t="s">
        <v>516</v>
      </c>
      <c r="AG79" s="19" t="s">
        <v>185</v>
      </c>
      <c r="AH79" s="18" t="s">
        <v>191</v>
      </c>
      <c r="AI79" s="18" t="s">
        <v>191</v>
      </c>
      <c r="AJ79" s="19" t="s">
        <v>185</v>
      </c>
      <c r="AK79" s="21" t="s">
        <v>285</v>
      </c>
      <c r="AL79" s="22" t="s">
        <v>193</v>
      </c>
    </row>
    <row r="80" spans="1:38" ht="111" hidden="1" customHeight="1" x14ac:dyDescent="0.25">
      <c r="A80" s="8" t="str">
        <f t="shared" si="2"/>
        <v>Физические лица с ОВЗ и инвалиды34.02.01 Сестринское делоСреднее общее образованиеОчная</v>
      </c>
      <c r="B80" s="16">
        <v>74</v>
      </c>
      <c r="C80" s="17" t="s">
        <v>169</v>
      </c>
      <c r="D80" s="17" t="s">
        <v>170</v>
      </c>
      <c r="E80" s="18" t="s">
        <v>226</v>
      </c>
      <c r="F80" s="17" t="s">
        <v>394</v>
      </c>
      <c r="G80" s="17" t="s">
        <v>395</v>
      </c>
      <c r="H80" s="18" t="s">
        <v>517</v>
      </c>
      <c r="I80" s="18"/>
      <c r="J80" s="17" t="s">
        <v>73</v>
      </c>
      <c r="K80" s="19" t="s">
        <v>74</v>
      </c>
      <c r="L80" s="18" t="s">
        <v>231</v>
      </c>
      <c r="M80" s="19" t="s">
        <v>50</v>
      </c>
      <c r="N80" s="19" t="s">
        <v>508</v>
      </c>
      <c r="O80" s="19" t="s">
        <v>87</v>
      </c>
      <c r="P80" s="19" t="s">
        <v>40</v>
      </c>
      <c r="Q80" s="19" t="s">
        <v>185</v>
      </c>
      <c r="R80" s="18" t="s">
        <v>179</v>
      </c>
      <c r="S80" s="19" t="s">
        <v>398</v>
      </c>
      <c r="T80" s="18" t="s">
        <v>0</v>
      </c>
      <c r="U80" s="18" t="s">
        <v>399</v>
      </c>
      <c r="V80" s="19" t="s">
        <v>400</v>
      </c>
      <c r="W80" s="19" t="s">
        <v>185</v>
      </c>
      <c r="X80" s="19" t="s">
        <v>185</v>
      </c>
      <c r="Y80" s="19" t="s">
        <v>345</v>
      </c>
      <c r="Z80" s="19" t="s">
        <v>185</v>
      </c>
      <c r="AA80" s="19" t="s">
        <v>185</v>
      </c>
      <c r="AB80" s="19" t="s">
        <v>518</v>
      </c>
      <c r="AC80" s="19" t="s">
        <v>185</v>
      </c>
      <c r="AD80" s="19" t="s">
        <v>185</v>
      </c>
      <c r="AE80" s="19" t="s">
        <v>185</v>
      </c>
      <c r="AF80" s="20" t="s">
        <v>498</v>
      </c>
      <c r="AG80" s="19" t="s">
        <v>185</v>
      </c>
      <c r="AH80" s="18" t="s">
        <v>191</v>
      </c>
      <c r="AI80" s="18" t="s">
        <v>191</v>
      </c>
      <c r="AJ80" s="19" t="s">
        <v>185</v>
      </c>
      <c r="AK80" s="21" t="s">
        <v>285</v>
      </c>
      <c r="AL80" s="22" t="s">
        <v>410</v>
      </c>
    </row>
    <row r="81" spans="1:38" ht="111" hidden="1" customHeight="1" x14ac:dyDescent="0.25">
      <c r="A81" s="8" t="str">
        <f t="shared" si="2"/>
        <v>Физические лица с ОВЗ и инвалиды34.02.02 Медицинский массаж (для обучения лиц с ограниченными возможностями здоровья по зрению)Среднее общее образованиеОчная</v>
      </c>
      <c r="B81" s="16">
        <v>75</v>
      </c>
      <c r="C81" s="17" t="s">
        <v>169</v>
      </c>
      <c r="D81" s="17" t="s">
        <v>170</v>
      </c>
      <c r="E81" s="18" t="s">
        <v>226</v>
      </c>
      <c r="F81" s="17" t="s">
        <v>394</v>
      </c>
      <c r="G81" s="17" t="s">
        <v>395</v>
      </c>
      <c r="H81" s="18" t="s">
        <v>519</v>
      </c>
      <c r="I81" s="18"/>
      <c r="J81" s="17" t="s">
        <v>73</v>
      </c>
      <c r="K81" s="19" t="s">
        <v>74</v>
      </c>
      <c r="L81" s="18" t="s">
        <v>231</v>
      </c>
      <c r="M81" s="19" t="s">
        <v>50</v>
      </c>
      <c r="N81" s="19" t="s">
        <v>520</v>
      </c>
      <c r="O81" s="19" t="s">
        <v>87</v>
      </c>
      <c r="P81" s="19" t="s">
        <v>40</v>
      </c>
      <c r="Q81" s="19" t="s">
        <v>185</v>
      </c>
      <c r="R81" s="18" t="s">
        <v>179</v>
      </c>
      <c r="S81" s="19" t="s">
        <v>398</v>
      </c>
      <c r="T81" s="18" t="s">
        <v>0</v>
      </c>
      <c r="U81" s="18" t="s">
        <v>399</v>
      </c>
      <c r="V81" s="19" t="s">
        <v>400</v>
      </c>
      <c r="W81" s="19" t="s">
        <v>185</v>
      </c>
      <c r="X81" s="19" t="s">
        <v>185</v>
      </c>
      <c r="Y81" s="19" t="s">
        <v>236</v>
      </c>
      <c r="Z81" s="19" t="s">
        <v>185</v>
      </c>
      <c r="AA81" s="19" t="s">
        <v>185</v>
      </c>
      <c r="AB81" s="19" t="s">
        <v>401</v>
      </c>
      <c r="AC81" s="19" t="s">
        <v>185</v>
      </c>
      <c r="AD81" s="19" t="s">
        <v>185</v>
      </c>
      <c r="AE81" s="19" t="s">
        <v>185</v>
      </c>
      <c r="AF81" s="20" t="s">
        <v>498</v>
      </c>
      <c r="AG81" s="19" t="s">
        <v>185</v>
      </c>
      <c r="AH81" s="18" t="s">
        <v>191</v>
      </c>
      <c r="AI81" s="18" t="s">
        <v>191</v>
      </c>
      <c r="AJ81" s="19" t="s">
        <v>185</v>
      </c>
      <c r="AK81" s="21" t="s">
        <v>285</v>
      </c>
      <c r="AL81" s="22" t="s">
        <v>410</v>
      </c>
    </row>
    <row r="82" spans="1:38" ht="111" hidden="1" customHeight="1" x14ac:dyDescent="0.25">
      <c r="A82" s="8" t="str">
        <f t="shared" si="2"/>
        <v>Физические лица за исключением лиц с ОВЗ и инвалидов35.02.07 Механизация сельского хозяйстваОсновное общее образованиеОчная</v>
      </c>
      <c r="B82" s="16">
        <v>76</v>
      </c>
      <c r="C82" s="17" t="s">
        <v>169</v>
      </c>
      <c r="D82" s="17" t="s">
        <v>170</v>
      </c>
      <c r="E82" s="18" t="s">
        <v>226</v>
      </c>
      <c r="F82" s="17" t="s">
        <v>394</v>
      </c>
      <c r="G82" s="17" t="s">
        <v>395</v>
      </c>
      <c r="H82" s="18" t="s">
        <v>521</v>
      </c>
      <c r="I82" s="18"/>
      <c r="J82" s="17" t="s">
        <v>73</v>
      </c>
      <c r="K82" s="19" t="s">
        <v>74</v>
      </c>
      <c r="L82" s="18" t="s">
        <v>231</v>
      </c>
      <c r="M82" s="19" t="s">
        <v>37</v>
      </c>
      <c r="N82" s="19" t="s">
        <v>522</v>
      </c>
      <c r="O82" s="19" t="s">
        <v>39</v>
      </c>
      <c r="P82" s="19" t="s">
        <v>40</v>
      </c>
      <c r="Q82" s="19" t="s">
        <v>185</v>
      </c>
      <c r="R82" s="18" t="s">
        <v>179</v>
      </c>
      <c r="S82" s="19" t="s">
        <v>398</v>
      </c>
      <c r="T82" s="18" t="s">
        <v>0</v>
      </c>
      <c r="U82" s="18" t="s">
        <v>399</v>
      </c>
      <c r="V82" s="19" t="s">
        <v>400</v>
      </c>
      <c r="W82" s="19" t="s">
        <v>185</v>
      </c>
      <c r="X82" s="19" t="s">
        <v>185</v>
      </c>
      <c r="Y82" s="19" t="s">
        <v>345</v>
      </c>
      <c r="Z82" s="19" t="s">
        <v>185</v>
      </c>
      <c r="AA82" s="19" t="s">
        <v>185</v>
      </c>
      <c r="AB82" s="19" t="s">
        <v>405</v>
      </c>
      <c r="AC82" s="19" t="s">
        <v>185</v>
      </c>
      <c r="AD82" s="19" t="s">
        <v>185</v>
      </c>
      <c r="AE82" s="19" t="s">
        <v>185</v>
      </c>
      <c r="AF82" s="20" t="s">
        <v>523</v>
      </c>
      <c r="AG82" s="19" t="s">
        <v>185</v>
      </c>
      <c r="AH82" s="18" t="s">
        <v>191</v>
      </c>
      <c r="AI82" s="18" t="s">
        <v>191</v>
      </c>
      <c r="AJ82" s="19" t="s">
        <v>185</v>
      </c>
      <c r="AK82" s="21" t="s">
        <v>407</v>
      </c>
      <c r="AL82" s="22" t="s">
        <v>193</v>
      </c>
    </row>
    <row r="83" spans="1:38" ht="111" hidden="1" customHeight="1" x14ac:dyDescent="0.25">
      <c r="A83" s="8" t="str">
        <f t="shared" si="2"/>
        <v>Физические лица за исключением лиц с ОВЗ и инвалидов38.02.01 Экономика и бухгалтерский учет (по отраслям)Основное общее образованиеОчная</v>
      </c>
      <c r="B83" s="16">
        <v>77</v>
      </c>
      <c r="C83" s="17" t="s">
        <v>169</v>
      </c>
      <c r="D83" s="17" t="s">
        <v>170</v>
      </c>
      <c r="E83" s="18" t="s">
        <v>226</v>
      </c>
      <c r="F83" s="17" t="s">
        <v>394</v>
      </c>
      <c r="G83" s="17" t="s">
        <v>395</v>
      </c>
      <c r="H83" s="18" t="s">
        <v>524</v>
      </c>
      <c r="I83" s="18"/>
      <c r="J83" s="17" t="s">
        <v>73</v>
      </c>
      <c r="K83" s="19" t="s">
        <v>74</v>
      </c>
      <c r="L83" s="18" t="s">
        <v>231</v>
      </c>
      <c r="M83" s="19" t="s">
        <v>37</v>
      </c>
      <c r="N83" s="19" t="s">
        <v>75</v>
      </c>
      <c r="O83" s="19" t="s">
        <v>39</v>
      </c>
      <c r="P83" s="19" t="s">
        <v>40</v>
      </c>
      <c r="Q83" s="19" t="s">
        <v>185</v>
      </c>
      <c r="R83" s="18" t="s">
        <v>179</v>
      </c>
      <c r="S83" s="19" t="s">
        <v>398</v>
      </c>
      <c r="T83" s="18" t="s">
        <v>0</v>
      </c>
      <c r="U83" s="18" t="s">
        <v>399</v>
      </c>
      <c r="V83" s="19" t="s">
        <v>400</v>
      </c>
      <c r="W83" s="19" t="s">
        <v>185</v>
      </c>
      <c r="X83" s="19" t="s">
        <v>185</v>
      </c>
      <c r="Y83" s="19" t="s">
        <v>345</v>
      </c>
      <c r="Z83" s="19" t="s">
        <v>185</v>
      </c>
      <c r="AA83" s="19" t="s">
        <v>185</v>
      </c>
      <c r="AB83" s="19" t="s">
        <v>405</v>
      </c>
      <c r="AC83" s="19" t="s">
        <v>185</v>
      </c>
      <c r="AD83" s="19" t="s">
        <v>185</v>
      </c>
      <c r="AE83" s="19" t="s">
        <v>185</v>
      </c>
      <c r="AF83" s="20" t="s">
        <v>525</v>
      </c>
      <c r="AG83" s="19" t="s">
        <v>185</v>
      </c>
      <c r="AH83" s="18" t="s">
        <v>191</v>
      </c>
      <c r="AI83" s="18" t="s">
        <v>191</v>
      </c>
      <c r="AJ83" s="19" t="s">
        <v>185</v>
      </c>
      <c r="AK83" s="21" t="s">
        <v>407</v>
      </c>
      <c r="AL83" s="22" t="s">
        <v>193</v>
      </c>
    </row>
    <row r="84" spans="1:38" ht="111" hidden="1" customHeight="1" x14ac:dyDescent="0.25">
      <c r="A84" s="8" t="str">
        <f t="shared" si="2"/>
        <v>Физические лица за исключением лиц с ОВЗ и инвалидов38.02.01 Экономика и бухгалтерский учет (по отраслям)Среднее общее образованиеОчная</v>
      </c>
      <c r="B84" s="16">
        <v>78</v>
      </c>
      <c r="C84" s="17" t="s">
        <v>169</v>
      </c>
      <c r="D84" s="17" t="s">
        <v>170</v>
      </c>
      <c r="E84" s="18" t="s">
        <v>226</v>
      </c>
      <c r="F84" s="17" t="s">
        <v>394</v>
      </c>
      <c r="G84" s="17" t="s">
        <v>395</v>
      </c>
      <c r="H84" s="18" t="s">
        <v>526</v>
      </c>
      <c r="I84" s="18"/>
      <c r="J84" s="17" t="s">
        <v>73</v>
      </c>
      <c r="K84" s="19" t="s">
        <v>74</v>
      </c>
      <c r="L84" s="18" t="s">
        <v>231</v>
      </c>
      <c r="M84" s="19" t="s">
        <v>37</v>
      </c>
      <c r="N84" s="19" t="s">
        <v>75</v>
      </c>
      <c r="O84" s="19" t="s">
        <v>87</v>
      </c>
      <c r="P84" s="19" t="s">
        <v>40</v>
      </c>
      <c r="Q84" s="19" t="s">
        <v>185</v>
      </c>
      <c r="R84" s="18" t="s">
        <v>179</v>
      </c>
      <c r="S84" s="19" t="s">
        <v>398</v>
      </c>
      <c r="T84" s="18" t="s">
        <v>0</v>
      </c>
      <c r="U84" s="18" t="s">
        <v>399</v>
      </c>
      <c r="V84" s="19" t="s">
        <v>400</v>
      </c>
      <c r="W84" s="19" t="s">
        <v>185</v>
      </c>
      <c r="X84" s="19" t="s">
        <v>185</v>
      </c>
      <c r="Y84" s="19" t="s">
        <v>345</v>
      </c>
      <c r="Z84" s="19" t="s">
        <v>185</v>
      </c>
      <c r="AA84" s="19" t="s">
        <v>185</v>
      </c>
      <c r="AB84" s="19" t="s">
        <v>405</v>
      </c>
      <c r="AC84" s="19" t="s">
        <v>185</v>
      </c>
      <c r="AD84" s="19" t="s">
        <v>185</v>
      </c>
      <c r="AE84" s="19" t="s">
        <v>185</v>
      </c>
      <c r="AF84" s="20" t="s">
        <v>385</v>
      </c>
      <c r="AG84" s="19" t="s">
        <v>185</v>
      </c>
      <c r="AH84" s="18" t="s">
        <v>191</v>
      </c>
      <c r="AI84" s="18" t="s">
        <v>191</v>
      </c>
      <c r="AJ84" s="19" t="s">
        <v>185</v>
      </c>
      <c r="AK84" s="21" t="s">
        <v>407</v>
      </c>
      <c r="AL84" s="22" t="s">
        <v>193</v>
      </c>
    </row>
    <row r="85" spans="1:38" ht="111" hidden="1" customHeight="1" x14ac:dyDescent="0.25">
      <c r="A85" s="8" t="str">
        <f t="shared" si="2"/>
        <v>Физические лица за исключением лиц с ОВЗ и инвалидов38.02.01 Экономика и бухгалтерский учет (по отраслям)Среднее общее образованиеЗаочная</v>
      </c>
      <c r="B85" s="16">
        <v>79</v>
      </c>
      <c r="C85" s="17" t="s">
        <v>169</v>
      </c>
      <c r="D85" s="17" t="s">
        <v>170</v>
      </c>
      <c r="E85" s="18" t="s">
        <v>226</v>
      </c>
      <c r="F85" s="17" t="s">
        <v>394</v>
      </c>
      <c r="G85" s="17" t="s">
        <v>395</v>
      </c>
      <c r="H85" s="18" t="s">
        <v>527</v>
      </c>
      <c r="I85" s="18"/>
      <c r="J85" s="17" t="s">
        <v>73</v>
      </c>
      <c r="K85" s="19" t="s">
        <v>74</v>
      </c>
      <c r="L85" s="18" t="s">
        <v>231</v>
      </c>
      <c r="M85" s="19" t="s">
        <v>37</v>
      </c>
      <c r="N85" s="19" t="s">
        <v>75</v>
      </c>
      <c r="O85" s="19" t="s">
        <v>87</v>
      </c>
      <c r="P85" s="19" t="s">
        <v>482</v>
      </c>
      <c r="Q85" s="19" t="s">
        <v>185</v>
      </c>
      <c r="R85" s="18" t="s">
        <v>179</v>
      </c>
      <c r="S85" s="19" t="s">
        <v>398</v>
      </c>
      <c r="T85" s="18" t="s">
        <v>0</v>
      </c>
      <c r="U85" s="18" t="s">
        <v>399</v>
      </c>
      <c r="V85" s="19" t="s">
        <v>400</v>
      </c>
      <c r="W85" s="19" t="s">
        <v>185</v>
      </c>
      <c r="X85" s="19" t="s">
        <v>185</v>
      </c>
      <c r="Y85" s="19" t="s">
        <v>345</v>
      </c>
      <c r="Z85" s="19" t="s">
        <v>185</v>
      </c>
      <c r="AA85" s="19" t="s">
        <v>185</v>
      </c>
      <c r="AB85" s="19" t="s">
        <v>405</v>
      </c>
      <c r="AC85" s="19" t="s">
        <v>185</v>
      </c>
      <c r="AD85" s="19" t="s">
        <v>185</v>
      </c>
      <c r="AE85" s="19" t="s">
        <v>185</v>
      </c>
      <c r="AF85" s="20" t="s">
        <v>528</v>
      </c>
      <c r="AG85" s="19" t="s">
        <v>185</v>
      </c>
      <c r="AH85" s="18" t="s">
        <v>191</v>
      </c>
      <c r="AI85" s="18" t="s">
        <v>191</v>
      </c>
      <c r="AJ85" s="19" t="s">
        <v>185</v>
      </c>
      <c r="AK85" s="21" t="s">
        <v>407</v>
      </c>
      <c r="AL85" s="22" t="s">
        <v>193</v>
      </c>
    </row>
    <row r="86" spans="1:38" ht="111" hidden="1" customHeight="1" x14ac:dyDescent="0.25">
      <c r="A86" s="8" t="str">
        <f t="shared" si="2"/>
        <v>Физические лица с ОВЗ и инвалиды38.02.01 Экономика и бухгалтерский учет (по отраслям)Основное общее образованиеОчная</v>
      </c>
      <c r="B86" s="16">
        <v>80</v>
      </c>
      <c r="C86" s="17" t="s">
        <v>169</v>
      </c>
      <c r="D86" s="17" t="s">
        <v>170</v>
      </c>
      <c r="E86" s="18" t="s">
        <v>226</v>
      </c>
      <c r="F86" s="17" t="s">
        <v>394</v>
      </c>
      <c r="G86" s="17" t="s">
        <v>395</v>
      </c>
      <c r="H86" s="18" t="s">
        <v>529</v>
      </c>
      <c r="I86" s="18"/>
      <c r="J86" s="17" t="s">
        <v>73</v>
      </c>
      <c r="K86" s="19" t="s">
        <v>74</v>
      </c>
      <c r="L86" s="18" t="s">
        <v>231</v>
      </c>
      <c r="M86" s="19" t="s">
        <v>50</v>
      </c>
      <c r="N86" s="19" t="s">
        <v>75</v>
      </c>
      <c r="O86" s="19" t="s">
        <v>39</v>
      </c>
      <c r="P86" s="19" t="s">
        <v>40</v>
      </c>
      <c r="Q86" s="19" t="s">
        <v>185</v>
      </c>
      <c r="R86" s="18" t="s">
        <v>179</v>
      </c>
      <c r="S86" s="19" t="s">
        <v>398</v>
      </c>
      <c r="T86" s="18" t="s">
        <v>0</v>
      </c>
      <c r="U86" s="18" t="s">
        <v>399</v>
      </c>
      <c r="V86" s="19" t="s">
        <v>400</v>
      </c>
      <c r="W86" s="19" t="s">
        <v>185</v>
      </c>
      <c r="X86" s="19" t="s">
        <v>185</v>
      </c>
      <c r="Y86" s="19" t="s">
        <v>345</v>
      </c>
      <c r="Z86" s="19" t="s">
        <v>185</v>
      </c>
      <c r="AA86" s="19" t="s">
        <v>185</v>
      </c>
      <c r="AB86" s="19" t="s">
        <v>405</v>
      </c>
      <c r="AC86" s="19" t="s">
        <v>185</v>
      </c>
      <c r="AD86" s="19" t="s">
        <v>185</v>
      </c>
      <c r="AE86" s="19" t="s">
        <v>185</v>
      </c>
      <c r="AF86" s="20" t="s">
        <v>530</v>
      </c>
      <c r="AG86" s="19" t="s">
        <v>185</v>
      </c>
      <c r="AH86" s="18" t="s">
        <v>191</v>
      </c>
      <c r="AI86" s="18" t="s">
        <v>191</v>
      </c>
      <c r="AJ86" s="19" t="s">
        <v>185</v>
      </c>
      <c r="AK86" s="21" t="s">
        <v>285</v>
      </c>
      <c r="AL86" s="22" t="s">
        <v>193</v>
      </c>
    </row>
    <row r="87" spans="1:38" ht="111" hidden="1" customHeight="1" x14ac:dyDescent="0.25">
      <c r="A87" s="8" t="str">
        <f t="shared" si="2"/>
        <v>Физические лица за исключением лиц с ОВЗ и инвалидов38.02.02 Страховое дело (по отраслям)Основное общее образованиеОчная</v>
      </c>
      <c r="B87" s="16">
        <v>81</v>
      </c>
      <c r="C87" s="17" t="s">
        <v>169</v>
      </c>
      <c r="D87" s="17" t="s">
        <v>170</v>
      </c>
      <c r="E87" s="18" t="s">
        <v>226</v>
      </c>
      <c r="F87" s="17" t="s">
        <v>394</v>
      </c>
      <c r="G87" s="17" t="s">
        <v>395</v>
      </c>
      <c r="H87" s="18" t="s">
        <v>531</v>
      </c>
      <c r="I87" s="18"/>
      <c r="J87" s="17" t="s">
        <v>73</v>
      </c>
      <c r="K87" s="19" t="s">
        <v>74</v>
      </c>
      <c r="L87" s="18" t="s">
        <v>231</v>
      </c>
      <c r="M87" s="19" t="s">
        <v>37</v>
      </c>
      <c r="N87" s="19" t="s">
        <v>532</v>
      </c>
      <c r="O87" s="19" t="s">
        <v>39</v>
      </c>
      <c r="P87" s="19" t="s">
        <v>40</v>
      </c>
      <c r="Q87" s="19" t="s">
        <v>185</v>
      </c>
      <c r="R87" s="18" t="s">
        <v>179</v>
      </c>
      <c r="S87" s="19" t="s">
        <v>398</v>
      </c>
      <c r="T87" s="18" t="s">
        <v>0</v>
      </c>
      <c r="U87" s="18" t="s">
        <v>399</v>
      </c>
      <c r="V87" s="19" t="s">
        <v>400</v>
      </c>
      <c r="W87" s="19" t="s">
        <v>185</v>
      </c>
      <c r="X87" s="19" t="s">
        <v>185</v>
      </c>
      <c r="Y87" s="19" t="s">
        <v>345</v>
      </c>
      <c r="Z87" s="19" t="s">
        <v>185</v>
      </c>
      <c r="AA87" s="19" t="s">
        <v>185</v>
      </c>
      <c r="AB87" s="19" t="s">
        <v>405</v>
      </c>
      <c r="AC87" s="19" t="s">
        <v>185</v>
      </c>
      <c r="AD87" s="19" t="s">
        <v>185</v>
      </c>
      <c r="AE87" s="19" t="s">
        <v>185</v>
      </c>
      <c r="AF87" s="20" t="s">
        <v>533</v>
      </c>
      <c r="AG87" s="19" t="s">
        <v>185</v>
      </c>
      <c r="AH87" s="18" t="s">
        <v>191</v>
      </c>
      <c r="AI87" s="18" t="s">
        <v>191</v>
      </c>
      <c r="AJ87" s="19" t="s">
        <v>185</v>
      </c>
      <c r="AK87" s="21" t="s">
        <v>407</v>
      </c>
      <c r="AL87" s="22" t="s">
        <v>193</v>
      </c>
    </row>
    <row r="88" spans="1:38" ht="111" hidden="1" customHeight="1" x14ac:dyDescent="0.25">
      <c r="A88" s="8" t="str">
        <f t="shared" si="2"/>
        <v>Физические лица с ОВЗ и инвалиды38.02.02 Страховое дело (по отраслям)Основное общее образованиеОчная</v>
      </c>
      <c r="B88" s="16">
        <v>82</v>
      </c>
      <c r="C88" s="17" t="s">
        <v>169</v>
      </c>
      <c r="D88" s="17" t="s">
        <v>170</v>
      </c>
      <c r="E88" s="18" t="s">
        <v>226</v>
      </c>
      <c r="F88" s="17" t="s">
        <v>394</v>
      </c>
      <c r="G88" s="17" t="s">
        <v>395</v>
      </c>
      <c r="H88" s="18" t="s">
        <v>534</v>
      </c>
      <c r="I88" s="18"/>
      <c r="J88" s="17" t="s">
        <v>73</v>
      </c>
      <c r="K88" s="19" t="s">
        <v>74</v>
      </c>
      <c r="L88" s="18" t="s">
        <v>231</v>
      </c>
      <c r="M88" s="19" t="s">
        <v>50</v>
      </c>
      <c r="N88" s="19" t="s">
        <v>532</v>
      </c>
      <c r="O88" s="19" t="s">
        <v>39</v>
      </c>
      <c r="P88" s="19" t="s">
        <v>40</v>
      </c>
      <c r="Q88" s="19" t="s">
        <v>185</v>
      </c>
      <c r="R88" s="18" t="s">
        <v>179</v>
      </c>
      <c r="S88" s="19" t="s">
        <v>398</v>
      </c>
      <c r="T88" s="18" t="s">
        <v>0</v>
      </c>
      <c r="U88" s="18" t="s">
        <v>399</v>
      </c>
      <c r="V88" s="19" t="s">
        <v>400</v>
      </c>
      <c r="W88" s="19" t="s">
        <v>185</v>
      </c>
      <c r="X88" s="19" t="s">
        <v>185</v>
      </c>
      <c r="Y88" s="19" t="s">
        <v>345</v>
      </c>
      <c r="Z88" s="19" t="s">
        <v>185</v>
      </c>
      <c r="AA88" s="19" t="s">
        <v>185</v>
      </c>
      <c r="AB88" s="19" t="s">
        <v>405</v>
      </c>
      <c r="AC88" s="19" t="s">
        <v>185</v>
      </c>
      <c r="AD88" s="19" t="s">
        <v>185</v>
      </c>
      <c r="AE88" s="19" t="s">
        <v>185</v>
      </c>
      <c r="AF88" s="20" t="s">
        <v>533</v>
      </c>
      <c r="AG88" s="19" t="s">
        <v>185</v>
      </c>
      <c r="AH88" s="18" t="s">
        <v>191</v>
      </c>
      <c r="AI88" s="18" t="s">
        <v>191</v>
      </c>
      <c r="AJ88" s="19" t="s">
        <v>185</v>
      </c>
      <c r="AK88" s="21" t="s">
        <v>407</v>
      </c>
      <c r="AL88" s="22" t="s">
        <v>193</v>
      </c>
    </row>
    <row r="89" spans="1:38" ht="111" hidden="1" customHeight="1" x14ac:dyDescent="0.25">
      <c r="A89" s="8" t="str">
        <f t="shared" si="2"/>
        <v>Физические лица за исключением лиц с ОВЗ и инвалидов38.02.04 Коммерция (по отраслям)Основное общее образованиеОчная</v>
      </c>
      <c r="B89" s="16">
        <v>83</v>
      </c>
      <c r="C89" s="17" t="s">
        <v>169</v>
      </c>
      <c r="D89" s="17" t="s">
        <v>170</v>
      </c>
      <c r="E89" s="18" t="s">
        <v>226</v>
      </c>
      <c r="F89" s="17" t="s">
        <v>394</v>
      </c>
      <c r="G89" s="17" t="s">
        <v>395</v>
      </c>
      <c r="H89" s="18" t="s">
        <v>76</v>
      </c>
      <c r="I89" s="18"/>
      <c r="J89" s="17" t="s">
        <v>73</v>
      </c>
      <c r="K89" s="19" t="s">
        <v>74</v>
      </c>
      <c r="L89" s="18" t="s">
        <v>231</v>
      </c>
      <c r="M89" s="19" t="s">
        <v>37</v>
      </c>
      <c r="N89" s="19" t="s">
        <v>77</v>
      </c>
      <c r="O89" s="19" t="s">
        <v>39</v>
      </c>
      <c r="P89" s="19" t="s">
        <v>40</v>
      </c>
      <c r="Q89" s="19" t="s">
        <v>185</v>
      </c>
      <c r="R89" s="18" t="s">
        <v>179</v>
      </c>
      <c r="S89" s="19" t="s">
        <v>398</v>
      </c>
      <c r="T89" s="18" t="s">
        <v>0</v>
      </c>
      <c r="U89" s="18" t="s">
        <v>399</v>
      </c>
      <c r="V89" s="19" t="s">
        <v>400</v>
      </c>
      <c r="W89" s="19" t="s">
        <v>185</v>
      </c>
      <c r="X89" s="19" t="s">
        <v>185</v>
      </c>
      <c r="Y89" s="19" t="s">
        <v>345</v>
      </c>
      <c r="Z89" s="19" t="s">
        <v>185</v>
      </c>
      <c r="AA89" s="19" t="s">
        <v>185</v>
      </c>
      <c r="AB89" s="19" t="s">
        <v>405</v>
      </c>
      <c r="AC89" s="19" t="s">
        <v>185</v>
      </c>
      <c r="AD89" s="19" t="s">
        <v>185</v>
      </c>
      <c r="AE89" s="19" t="s">
        <v>185</v>
      </c>
      <c r="AF89" s="20" t="s">
        <v>535</v>
      </c>
      <c r="AG89" s="19" t="s">
        <v>185</v>
      </c>
      <c r="AH89" s="18" t="s">
        <v>191</v>
      </c>
      <c r="AI89" s="18" t="s">
        <v>191</v>
      </c>
      <c r="AJ89" s="19" t="s">
        <v>185</v>
      </c>
      <c r="AK89" s="21" t="s">
        <v>407</v>
      </c>
      <c r="AL89" s="22" t="s">
        <v>193</v>
      </c>
    </row>
    <row r="90" spans="1:38" ht="111" hidden="1" customHeight="1" x14ac:dyDescent="0.25">
      <c r="A90" s="8" t="str">
        <f t="shared" si="2"/>
        <v>Физические лица с ОВЗ и инвалиды38.02.04 Коммерция (по отраслям)Основное общее образованиеОчная</v>
      </c>
      <c r="B90" s="16">
        <v>84</v>
      </c>
      <c r="C90" s="17" t="s">
        <v>169</v>
      </c>
      <c r="D90" s="17" t="s">
        <v>170</v>
      </c>
      <c r="E90" s="18" t="s">
        <v>226</v>
      </c>
      <c r="F90" s="17" t="s">
        <v>394</v>
      </c>
      <c r="G90" s="17" t="s">
        <v>395</v>
      </c>
      <c r="H90" s="18" t="s">
        <v>536</v>
      </c>
      <c r="I90" s="18"/>
      <c r="J90" s="17" t="s">
        <v>73</v>
      </c>
      <c r="K90" s="19" t="s">
        <v>74</v>
      </c>
      <c r="L90" s="18" t="s">
        <v>231</v>
      </c>
      <c r="M90" s="19" t="s">
        <v>50</v>
      </c>
      <c r="N90" s="19" t="s">
        <v>77</v>
      </c>
      <c r="O90" s="19" t="s">
        <v>39</v>
      </c>
      <c r="P90" s="19" t="s">
        <v>40</v>
      </c>
      <c r="Q90" s="19" t="s">
        <v>185</v>
      </c>
      <c r="R90" s="18" t="s">
        <v>179</v>
      </c>
      <c r="S90" s="19" t="s">
        <v>398</v>
      </c>
      <c r="T90" s="18" t="s">
        <v>0</v>
      </c>
      <c r="U90" s="18" t="s">
        <v>399</v>
      </c>
      <c r="V90" s="19" t="s">
        <v>400</v>
      </c>
      <c r="W90" s="19" t="s">
        <v>185</v>
      </c>
      <c r="X90" s="19" t="s">
        <v>185</v>
      </c>
      <c r="Y90" s="19" t="s">
        <v>345</v>
      </c>
      <c r="Z90" s="19" t="s">
        <v>185</v>
      </c>
      <c r="AA90" s="19" t="s">
        <v>185</v>
      </c>
      <c r="AB90" s="19" t="s">
        <v>405</v>
      </c>
      <c r="AC90" s="19" t="s">
        <v>185</v>
      </c>
      <c r="AD90" s="19" t="s">
        <v>185</v>
      </c>
      <c r="AE90" s="19" t="s">
        <v>185</v>
      </c>
      <c r="AF90" s="20" t="s">
        <v>415</v>
      </c>
      <c r="AG90" s="19" t="s">
        <v>185</v>
      </c>
      <c r="AH90" s="18" t="s">
        <v>191</v>
      </c>
      <c r="AI90" s="18" t="s">
        <v>191</v>
      </c>
      <c r="AJ90" s="19" t="s">
        <v>185</v>
      </c>
      <c r="AK90" s="21" t="s">
        <v>285</v>
      </c>
      <c r="AL90" s="22" t="s">
        <v>193</v>
      </c>
    </row>
    <row r="91" spans="1:38" ht="111" hidden="1" customHeight="1" x14ac:dyDescent="0.25">
      <c r="A91" s="8" t="str">
        <f t="shared" si="2"/>
        <v>Физические лица с ОВЗ и инвалиды38.02.05 Товароведение и экспертиза качества потребительских товаровОсновное общее образованиеОчная</v>
      </c>
      <c r="B91" s="16">
        <v>85</v>
      </c>
      <c r="C91" s="17" t="s">
        <v>169</v>
      </c>
      <c r="D91" s="17" t="s">
        <v>170</v>
      </c>
      <c r="E91" s="18" t="s">
        <v>226</v>
      </c>
      <c r="F91" s="17" t="s">
        <v>394</v>
      </c>
      <c r="G91" s="17" t="s">
        <v>395</v>
      </c>
      <c r="H91" s="18" t="s">
        <v>537</v>
      </c>
      <c r="I91" s="18"/>
      <c r="J91" s="17" t="s">
        <v>73</v>
      </c>
      <c r="K91" s="19" t="s">
        <v>74</v>
      </c>
      <c r="L91" s="18" t="s">
        <v>231</v>
      </c>
      <c r="M91" s="19" t="s">
        <v>50</v>
      </c>
      <c r="N91" s="19" t="s">
        <v>538</v>
      </c>
      <c r="O91" s="19" t="s">
        <v>39</v>
      </c>
      <c r="P91" s="19" t="s">
        <v>40</v>
      </c>
      <c r="Q91" s="19" t="s">
        <v>185</v>
      </c>
      <c r="R91" s="18" t="s">
        <v>179</v>
      </c>
      <c r="S91" s="19" t="s">
        <v>398</v>
      </c>
      <c r="T91" s="18" t="s">
        <v>0</v>
      </c>
      <c r="U91" s="18" t="s">
        <v>399</v>
      </c>
      <c r="V91" s="19" t="s">
        <v>400</v>
      </c>
      <c r="W91" s="19" t="s">
        <v>185</v>
      </c>
      <c r="X91" s="19" t="s">
        <v>185</v>
      </c>
      <c r="Y91" s="19" t="s">
        <v>345</v>
      </c>
      <c r="Z91" s="19" t="s">
        <v>185</v>
      </c>
      <c r="AA91" s="19" t="s">
        <v>185</v>
      </c>
      <c r="AB91" s="19" t="s">
        <v>451</v>
      </c>
      <c r="AC91" s="19" t="s">
        <v>185</v>
      </c>
      <c r="AD91" s="19" t="s">
        <v>185</v>
      </c>
      <c r="AE91" s="19" t="s">
        <v>185</v>
      </c>
      <c r="AF91" s="20" t="s">
        <v>452</v>
      </c>
      <c r="AG91" s="19" t="s">
        <v>185</v>
      </c>
      <c r="AH91" s="18" t="s">
        <v>191</v>
      </c>
      <c r="AI91" s="18" t="s">
        <v>191</v>
      </c>
      <c r="AJ91" s="19" t="s">
        <v>185</v>
      </c>
      <c r="AK91" s="21" t="s">
        <v>407</v>
      </c>
      <c r="AL91" s="22" t="s">
        <v>193</v>
      </c>
    </row>
    <row r="92" spans="1:38" ht="111" hidden="1" customHeight="1" x14ac:dyDescent="0.25">
      <c r="A92" s="8" t="str">
        <f t="shared" si="2"/>
        <v>Физические лица за исключением лиц с ОВЗ и инвалидов38.02.06 ФинансыОсновное общее образованиеОчная</v>
      </c>
      <c r="B92" s="16">
        <v>86</v>
      </c>
      <c r="C92" s="17" t="s">
        <v>169</v>
      </c>
      <c r="D92" s="17" t="s">
        <v>170</v>
      </c>
      <c r="E92" s="18" t="s">
        <v>226</v>
      </c>
      <c r="F92" s="17" t="s">
        <v>394</v>
      </c>
      <c r="G92" s="17" t="s">
        <v>395</v>
      </c>
      <c r="H92" s="18" t="s">
        <v>539</v>
      </c>
      <c r="I92" s="18"/>
      <c r="J92" s="17" t="s">
        <v>73</v>
      </c>
      <c r="K92" s="19" t="s">
        <v>74</v>
      </c>
      <c r="L92" s="18" t="s">
        <v>231</v>
      </c>
      <c r="M92" s="19" t="s">
        <v>37</v>
      </c>
      <c r="N92" s="19" t="s">
        <v>540</v>
      </c>
      <c r="O92" s="19" t="s">
        <v>39</v>
      </c>
      <c r="P92" s="19" t="s">
        <v>40</v>
      </c>
      <c r="Q92" s="19" t="s">
        <v>185</v>
      </c>
      <c r="R92" s="18" t="s">
        <v>179</v>
      </c>
      <c r="S92" s="19" t="s">
        <v>398</v>
      </c>
      <c r="T92" s="18" t="s">
        <v>0</v>
      </c>
      <c r="U92" s="18" t="s">
        <v>399</v>
      </c>
      <c r="V92" s="19" t="s">
        <v>400</v>
      </c>
      <c r="W92" s="19" t="s">
        <v>185</v>
      </c>
      <c r="X92" s="19" t="s">
        <v>185</v>
      </c>
      <c r="Y92" s="19" t="s">
        <v>236</v>
      </c>
      <c r="Z92" s="19" t="s">
        <v>185</v>
      </c>
      <c r="AA92" s="19" t="s">
        <v>185</v>
      </c>
      <c r="AB92" s="19" t="s">
        <v>405</v>
      </c>
      <c r="AC92" s="19" t="s">
        <v>185</v>
      </c>
      <c r="AD92" s="19" t="s">
        <v>185</v>
      </c>
      <c r="AE92" s="19" t="s">
        <v>185</v>
      </c>
      <c r="AF92" s="20" t="s">
        <v>437</v>
      </c>
      <c r="AG92" s="19" t="s">
        <v>185</v>
      </c>
      <c r="AH92" s="18" t="s">
        <v>191</v>
      </c>
      <c r="AI92" s="18" t="s">
        <v>191</v>
      </c>
      <c r="AJ92" s="19" t="s">
        <v>185</v>
      </c>
      <c r="AK92" s="21" t="s">
        <v>407</v>
      </c>
      <c r="AL92" s="22" t="s">
        <v>193</v>
      </c>
    </row>
    <row r="93" spans="1:38" ht="111" hidden="1" customHeight="1" x14ac:dyDescent="0.25">
      <c r="A93" s="8" t="str">
        <f t="shared" si="2"/>
        <v>Физические лица за исключением лиц с ОВЗ и инвалидов38.02.07 Банковское делоОсновное общее образованиеОчная</v>
      </c>
      <c r="B93" s="16">
        <v>87</v>
      </c>
      <c r="C93" s="17" t="s">
        <v>169</v>
      </c>
      <c r="D93" s="17" t="s">
        <v>170</v>
      </c>
      <c r="E93" s="18" t="s">
        <v>226</v>
      </c>
      <c r="F93" s="17" t="s">
        <v>394</v>
      </c>
      <c r="G93" s="17" t="s">
        <v>395</v>
      </c>
      <c r="H93" s="18" t="s">
        <v>541</v>
      </c>
      <c r="I93" s="18"/>
      <c r="J93" s="17" t="s">
        <v>73</v>
      </c>
      <c r="K93" s="19" t="s">
        <v>74</v>
      </c>
      <c r="L93" s="18" t="s">
        <v>231</v>
      </c>
      <c r="M93" s="19" t="s">
        <v>37</v>
      </c>
      <c r="N93" s="19" t="s">
        <v>542</v>
      </c>
      <c r="O93" s="19" t="s">
        <v>39</v>
      </c>
      <c r="P93" s="19" t="s">
        <v>40</v>
      </c>
      <c r="Q93" s="19" t="s">
        <v>185</v>
      </c>
      <c r="R93" s="18" t="s">
        <v>179</v>
      </c>
      <c r="S93" s="19" t="s">
        <v>398</v>
      </c>
      <c r="T93" s="18" t="s">
        <v>0</v>
      </c>
      <c r="U93" s="18" t="s">
        <v>399</v>
      </c>
      <c r="V93" s="19" t="s">
        <v>400</v>
      </c>
      <c r="W93" s="19" t="s">
        <v>185</v>
      </c>
      <c r="X93" s="19" t="s">
        <v>185</v>
      </c>
      <c r="Y93" s="19" t="s">
        <v>345</v>
      </c>
      <c r="Z93" s="19" t="s">
        <v>185</v>
      </c>
      <c r="AA93" s="19" t="s">
        <v>185</v>
      </c>
      <c r="AB93" s="19" t="s">
        <v>405</v>
      </c>
      <c r="AC93" s="19" t="s">
        <v>185</v>
      </c>
      <c r="AD93" s="19" t="s">
        <v>185</v>
      </c>
      <c r="AE93" s="19" t="s">
        <v>185</v>
      </c>
      <c r="AF93" s="20" t="s">
        <v>533</v>
      </c>
      <c r="AG93" s="19" t="s">
        <v>185</v>
      </c>
      <c r="AH93" s="18" t="s">
        <v>191</v>
      </c>
      <c r="AI93" s="18" t="s">
        <v>191</v>
      </c>
      <c r="AJ93" s="19" t="s">
        <v>185</v>
      </c>
      <c r="AK93" s="21" t="s">
        <v>407</v>
      </c>
      <c r="AL93" s="22" t="s">
        <v>193</v>
      </c>
    </row>
    <row r="94" spans="1:38" ht="111" hidden="1" customHeight="1" x14ac:dyDescent="0.25">
      <c r="A94" s="8" t="str">
        <f t="shared" si="2"/>
        <v>Физические лица с ОВЗ и инвалиды38.02.07 Банковское делоОсновное общее образованиеОчная</v>
      </c>
      <c r="B94" s="16">
        <v>88</v>
      </c>
      <c r="C94" s="17" t="s">
        <v>169</v>
      </c>
      <c r="D94" s="17" t="s">
        <v>170</v>
      </c>
      <c r="E94" s="18" t="s">
        <v>226</v>
      </c>
      <c r="F94" s="17" t="s">
        <v>394</v>
      </c>
      <c r="G94" s="17" t="s">
        <v>395</v>
      </c>
      <c r="H94" s="18" t="s">
        <v>543</v>
      </c>
      <c r="I94" s="18"/>
      <c r="J94" s="17" t="s">
        <v>73</v>
      </c>
      <c r="K94" s="19" t="s">
        <v>74</v>
      </c>
      <c r="L94" s="18" t="s">
        <v>231</v>
      </c>
      <c r="M94" s="19" t="s">
        <v>50</v>
      </c>
      <c r="N94" s="19" t="s">
        <v>542</v>
      </c>
      <c r="O94" s="19" t="s">
        <v>39</v>
      </c>
      <c r="P94" s="19" t="s">
        <v>40</v>
      </c>
      <c r="Q94" s="19" t="s">
        <v>185</v>
      </c>
      <c r="R94" s="18" t="s">
        <v>179</v>
      </c>
      <c r="S94" s="19" t="s">
        <v>398</v>
      </c>
      <c r="T94" s="18" t="s">
        <v>0</v>
      </c>
      <c r="U94" s="18" t="s">
        <v>399</v>
      </c>
      <c r="V94" s="19" t="s">
        <v>400</v>
      </c>
      <c r="W94" s="19" t="s">
        <v>185</v>
      </c>
      <c r="X94" s="19" t="s">
        <v>185</v>
      </c>
      <c r="Y94" s="19" t="s">
        <v>345</v>
      </c>
      <c r="Z94" s="19" t="s">
        <v>185</v>
      </c>
      <c r="AA94" s="19" t="s">
        <v>185</v>
      </c>
      <c r="AB94" s="19" t="s">
        <v>405</v>
      </c>
      <c r="AC94" s="19" t="s">
        <v>185</v>
      </c>
      <c r="AD94" s="19" t="s">
        <v>185</v>
      </c>
      <c r="AE94" s="19" t="s">
        <v>185</v>
      </c>
      <c r="AF94" s="20" t="s">
        <v>533</v>
      </c>
      <c r="AG94" s="19" t="s">
        <v>185</v>
      </c>
      <c r="AH94" s="18" t="s">
        <v>191</v>
      </c>
      <c r="AI94" s="18" t="s">
        <v>191</v>
      </c>
      <c r="AJ94" s="19" t="s">
        <v>185</v>
      </c>
      <c r="AK94" s="21" t="s">
        <v>407</v>
      </c>
      <c r="AL94" s="22" t="s">
        <v>193</v>
      </c>
    </row>
    <row r="95" spans="1:38" ht="111" hidden="1" customHeight="1" x14ac:dyDescent="0.25">
      <c r="A95" s="8" t="str">
        <f t="shared" si="2"/>
        <v>Физические лица за исключением лиц с ОВЗ и инвалидов39.02.01 Социальная работаОсновное общее образованиеОчная</v>
      </c>
      <c r="B95" s="16">
        <v>89</v>
      </c>
      <c r="C95" s="17" t="s">
        <v>169</v>
      </c>
      <c r="D95" s="17" t="s">
        <v>170</v>
      </c>
      <c r="E95" s="18" t="s">
        <v>226</v>
      </c>
      <c r="F95" s="17" t="s">
        <v>394</v>
      </c>
      <c r="G95" s="17" t="s">
        <v>395</v>
      </c>
      <c r="H95" s="18" t="s">
        <v>544</v>
      </c>
      <c r="I95" s="18"/>
      <c r="J95" s="17" t="s">
        <v>73</v>
      </c>
      <c r="K95" s="19" t="s">
        <v>74</v>
      </c>
      <c r="L95" s="18" t="s">
        <v>231</v>
      </c>
      <c r="M95" s="19" t="s">
        <v>37</v>
      </c>
      <c r="N95" s="19" t="s">
        <v>545</v>
      </c>
      <c r="O95" s="19" t="s">
        <v>39</v>
      </c>
      <c r="P95" s="19" t="s">
        <v>40</v>
      </c>
      <c r="Q95" s="19" t="s">
        <v>185</v>
      </c>
      <c r="R95" s="18" t="s">
        <v>179</v>
      </c>
      <c r="S95" s="19" t="s">
        <v>398</v>
      </c>
      <c r="T95" s="18" t="s">
        <v>0</v>
      </c>
      <c r="U95" s="18" t="s">
        <v>399</v>
      </c>
      <c r="V95" s="19" t="s">
        <v>400</v>
      </c>
      <c r="W95" s="19" t="s">
        <v>185</v>
      </c>
      <c r="X95" s="19" t="s">
        <v>185</v>
      </c>
      <c r="Y95" s="19" t="s">
        <v>236</v>
      </c>
      <c r="Z95" s="19" t="s">
        <v>185</v>
      </c>
      <c r="AA95" s="19" t="s">
        <v>185</v>
      </c>
      <c r="AB95" s="19" t="s">
        <v>405</v>
      </c>
      <c r="AC95" s="19" t="s">
        <v>185</v>
      </c>
      <c r="AD95" s="19" t="s">
        <v>185</v>
      </c>
      <c r="AE95" s="19" t="s">
        <v>185</v>
      </c>
      <c r="AF95" s="20" t="s">
        <v>523</v>
      </c>
      <c r="AG95" s="19" t="s">
        <v>185</v>
      </c>
      <c r="AH95" s="18" t="s">
        <v>191</v>
      </c>
      <c r="AI95" s="18" t="s">
        <v>191</v>
      </c>
      <c r="AJ95" s="19" t="s">
        <v>185</v>
      </c>
      <c r="AK95" s="21" t="s">
        <v>407</v>
      </c>
      <c r="AL95" s="22" t="s">
        <v>193</v>
      </c>
    </row>
    <row r="96" spans="1:38" ht="111" hidden="1" customHeight="1" x14ac:dyDescent="0.25">
      <c r="A96" s="8" t="str">
        <f t="shared" si="2"/>
        <v>Физические лица за исключением лиц с ОВЗ и инвалидов43.02.01 Организация обслуживания в общественном питанииОсновное общее образованиеОчная</v>
      </c>
      <c r="B96" s="16">
        <v>90</v>
      </c>
      <c r="C96" s="17" t="s">
        <v>169</v>
      </c>
      <c r="D96" s="17" t="s">
        <v>170</v>
      </c>
      <c r="E96" s="18" t="s">
        <v>226</v>
      </c>
      <c r="F96" s="17" t="s">
        <v>394</v>
      </c>
      <c r="G96" s="17" t="s">
        <v>395</v>
      </c>
      <c r="H96" s="18" t="s">
        <v>546</v>
      </c>
      <c r="I96" s="18"/>
      <c r="J96" s="17" t="s">
        <v>73</v>
      </c>
      <c r="K96" s="19" t="s">
        <v>74</v>
      </c>
      <c r="L96" s="18" t="s">
        <v>231</v>
      </c>
      <c r="M96" s="19" t="s">
        <v>37</v>
      </c>
      <c r="N96" s="19" t="s">
        <v>547</v>
      </c>
      <c r="O96" s="19" t="s">
        <v>39</v>
      </c>
      <c r="P96" s="19" t="s">
        <v>40</v>
      </c>
      <c r="Q96" s="19" t="s">
        <v>185</v>
      </c>
      <c r="R96" s="18" t="s">
        <v>179</v>
      </c>
      <c r="S96" s="19" t="s">
        <v>398</v>
      </c>
      <c r="T96" s="18" t="s">
        <v>0</v>
      </c>
      <c r="U96" s="18" t="s">
        <v>399</v>
      </c>
      <c r="V96" s="19" t="s">
        <v>400</v>
      </c>
      <c r="W96" s="19" t="s">
        <v>185</v>
      </c>
      <c r="X96" s="19" t="s">
        <v>185</v>
      </c>
      <c r="Y96" s="19" t="s">
        <v>548</v>
      </c>
      <c r="Z96" s="19" t="s">
        <v>185</v>
      </c>
      <c r="AA96" s="19" t="s">
        <v>185</v>
      </c>
      <c r="AB96" s="19" t="s">
        <v>405</v>
      </c>
      <c r="AC96" s="19" t="s">
        <v>185</v>
      </c>
      <c r="AD96" s="19" t="s">
        <v>185</v>
      </c>
      <c r="AE96" s="19" t="s">
        <v>185</v>
      </c>
      <c r="AF96" s="20" t="s">
        <v>549</v>
      </c>
      <c r="AG96" s="19" t="s">
        <v>185</v>
      </c>
      <c r="AH96" s="18" t="s">
        <v>191</v>
      </c>
      <c r="AI96" s="18" t="s">
        <v>191</v>
      </c>
      <c r="AJ96" s="19" t="s">
        <v>185</v>
      </c>
      <c r="AK96" s="21" t="s">
        <v>285</v>
      </c>
      <c r="AL96" s="22" t="s">
        <v>410</v>
      </c>
    </row>
    <row r="97" spans="1:38" ht="111" hidden="1" customHeight="1" x14ac:dyDescent="0.25">
      <c r="A97" s="8" t="str">
        <f t="shared" si="2"/>
        <v>Физические лица за исключением лиц с ОВЗ и инвалидов43.02.01 Организация обслуживания в общественном питанииОсновное общее образованиеЗаочная</v>
      </c>
      <c r="B97" s="16">
        <v>91</v>
      </c>
      <c r="C97" s="17" t="s">
        <v>169</v>
      </c>
      <c r="D97" s="17" t="s">
        <v>170</v>
      </c>
      <c r="E97" s="18" t="s">
        <v>226</v>
      </c>
      <c r="F97" s="17" t="s">
        <v>394</v>
      </c>
      <c r="G97" s="17" t="s">
        <v>395</v>
      </c>
      <c r="H97" s="18" t="s">
        <v>550</v>
      </c>
      <c r="I97" s="18"/>
      <c r="J97" s="17" t="s">
        <v>73</v>
      </c>
      <c r="K97" s="19" t="s">
        <v>74</v>
      </c>
      <c r="L97" s="18" t="s">
        <v>231</v>
      </c>
      <c r="M97" s="19" t="s">
        <v>37</v>
      </c>
      <c r="N97" s="19" t="s">
        <v>547</v>
      </c>
      <c r="O97" s="19" t="s">
        <v>39</v>
      </c>
      <c r="P97" s="19" t="s">
        <v>482</v>
      </c>
      <c r="Q97" s="19" t="s">
        <v>185</v>
      </c>
      <c r="R97" s="18" t="s">
        <v>179</v>
      </c>
      <c r="S97" s="19" t="s">
        <v>398</v>
      </c>
      <c r="T97" s="18" t="s">
        <v>0</v>
      </c>
      <c r="U97" s="18" t="s">
        <v>399</v>
      </c>
      <c r="V97" s="19" t="s">
        <v>400</v>
      </c>
      <c r="W97" s="19" t="s">
        <v>185</v>
      </c>
      <c r="X97" s="19" t="s">
        <v>185</v>
      </c>
      <c r="Y97" s="19" t="s">
        <v>236</v>
      </c>
      <c r="Z97" s="19" t="s">
        <v>185</v>
      </c>
      <c r="AA97" s="19" t="s">
        <v>185</v>
      </c>
      <c r="AB97" s="19" t="s">
        <v>401</v>
      </c>
      <c r="AC97" s="19" t="s">
        <v>185</v>
      </c>
      <c r="AD97" s="19" t="s">
        <v>185</v>
      </c>
      <c r="AE97" s="19" t="s">
        <v>185</v>
      </c>
      <c r="AF97" s="20" t="s">
        <v>385</v>
      </c>
      <c r="AG97" s="19" t="s">
        <v>185</v>
      </c>
      <c r="AH97" s="18" t="s">
        <v>191</v>
      </c>
      <c r="AI97" s="18" t="s">
        <v>191</v>
      </c>
      <c r="AJ97" s="19" t="s">
        <v>185</v>
      </c>
      <c r="AK97" s="21" t="s">
        <v>407</v>
      </c>
      <c r="AL97" s="22" t="s">
        <v>193</v>
      </c>
    </row>
    <row r="98" spans="1:38" ht="111" hidden="1" customHeight="1" x14ac:dyDescent="0.25">
      <c r="A98" s="8" t="str">
        <f t="shared" si="2"/>
        <v>Физические лица за исключением лиц с ОВЗ и инвалидов43.02.01 Организация обслуживания в общественном питанииСреднее общее образованиеЗаочная</v>
      </c>
      <c r="B98" s="16">
        <v>92</v>
      </c>
      <c r="C98" s="17" t="s">
        <v>169</v>
      </c>
      <c r="D98" s="17" t="s">
        <v>170</v>
      </c>
      <c r="E98" s="18" t="s">
        <v>226</v>
      </c>
      <c r="F98" s="17" t="s">
        <v>394</v>
      </c>
      <c r="G98" s="17" t="s">
        <v>395</v>
      </c>
      <c r="H98" s="18" t="s">
        <v>551</v>
      </c>
      <c r="I98" s="18"/>
      <c r="J98" s="17" t="s">
        <v>73</v>
      </c>
      <c r="K98" s="19" t="s">
        <v>74</v>
      </c>
      <c r="L98" s="18" t="s">
        <v>231</v>
      </c>
      <c r="M98" s="19" t="s">
        <v>37</v>
      </c>
      <c r="N98" s="19" t="s">
        <v>547</v>
      </c>
      <c r="O98" s="19" t="s">
        <v>87</v>
      </c>
      <c r="P98" s="19" t="s">
        <v>482</v>
      </c>
      <c r="Q98" s="19" t="s">
        <v>185</v>
      </c>
      <c r="R98" s="18" t="s">
        <v>179</v>
      </c>
      <c r="S98" s="19" t="s">
        <v>398</v>
      </c>
      <c r="T98" s="18" t="s">
        <v>0</v>
      </c>
      <c r="U98" s="18" t="s">
        <v>399</v>
      </c>
      <c r="V98" s="19" t="s">
        <v>400</v>
      </c>
      <c r="W98" s="19" t="s">
        <v>185</v>
      </c>
      <c r="X98" s="19" t="s">
        <v>185</v>
      </c>
      <c r="Y98" s="19" t="s">
        <v>345</v>
      </c>
      <c r="Z98" s="19" t="s">
        <v>185</v>
      </c>
      <c r="AA98" s="19" t="s">
        <v>185</v>
      </c>
      <c r="AB98" s="19" t="s">
        <v>405</v>
      </c>
      <c r="AC98" s="19" t="s">
        <v>185</v>
      </c>
      <c r="AD98" s="19" t="s">
        <v>185</v>
      </c>
      <c r="AE98" s="19" t="s">
        <v>185</v>
      </c>
      <c r="AF98" s="20" t="s">
        <v>385</v>
      </c>
      <c r="AG98" s="19" t="s">
        <v>185</v>
      </c>
      <c r="AH98" s="18" t="s">
        <v>191</v>
      </c>
      <c r="AI98" s="18" t="s">
        <v>191</v>
      </c>
      <c r="AJ98" s="19" t="s">
        <v>185</v>
      </c>
      <c r="AK98" s="21" t="s">
        <v>407</v>
      </c>
      <c r="AL98" s="22" t="s">
        <v>193</v>
      </c>
    </row>
    <row r="99" spans="1:38" ht="111" hidden="1" customHeight="1" x14ac:dyDescent="0.25">
      <c r="A99" s="8" t="str">
        <f t="shared" si="2"/>
        <v>Физические лица за исключением лиц с ОВЗ и инвалидов43.02.02 Парикмахерское искусствоОсновное общее образованиеОчная</v>
      </c>
      <c r="B99" s="16">
        <v>93</v>
      </c>
      <c r="C99" s="17" t="s">
        <v>169</v>
      </c>
      <c r="D99" s="17" t="s">
        <v>170</v>
      </c>
      <c r="E99" s="18" t="s">
        <v>226</v>
      </c>
      <c r="F99" s="17" t="s">
        <v>394</v>
      </c>
      <c r="G99" s="17" t="s">
        <v>395</v>
      </c>
      <c r="H99" s="18" t="s">
        <v>552</v>
      </c>
      <c r="I99" s="18"/>
      <c r="J99" s="17" t="s">
        <v>73</v>
      </c>
      <c r="K99" s="19" t="s">
        <v>74</v>
      </c>
      <c r="L99" s="18" t="s">
        <v>231</v>
      </c>
      <c r="M99" s="19" t="s">
        <v>37</v>
      </c>
      <c r="N99" s="19" t="s">
        <v>553</v>
      </c>
      <c r="O99" s="19" t="s">
        <v>39</v>
      </c>
      <c r="P99" s="19" t="s">
        <v>40</v>
      </c>
      <c r="Q99" s="19" t="s">
        <v>185</v>
      </c>
      <c r="R99" s="18" t="s">
        <v>179</v>
      </c>
      <c r="S99" s="19" t="s">
        <v>398</v>
      </c>
      <c r="T99" s="18" t="s">
        <v>0</v>
      </c>
      <c r="U99" s="18" t="s">
        <v>399</v>
      </c>
      <c r="V99" s="19" t="s">
        <v>400</v>
      </c>
      <c r="W99" s="19" t="s">
        <v>185</v>
      </c>
      <c r="X99" s="19" t="s">
        <v>185</v>
      </c>
      <c r="Y99" s="19" t="s">
        <v>345</v>
      </c>
      <c r="Z99" s="19" t="s">
        <v>185</v>
      </c>
      <c r="AA99" s="19" t="s">
        <v>185</v>
      </c>
      <c r="AB99" s="19" t="s">
        <v>405</v>
      </c>
      <c r="AC99" s="19" t="s">
        <v>185</v>
      </c>
      <c r="AD99" s="19" t="s">
        <v>185</v>
      </c>
      <c r="AE99" s="19" t="s">
        <v>185</v>
      </c>
      <c r="AF99" s="20" t="s">
        <v>484</v>
      </c>
      <c r="AG99" s="19" t="s">
        <v>185</v>
      </c>
      <c r="AH99" s="18" t="s">
        <v>191</v>
      </c>
      <c r="AI99" s="18" t="s">
        <v>191</v>
      </c>
      <c r="AJ99" s="19" t="s">
        <v>185</v>
      </c>
      <c r="AK99" s="21" t="s">
        <v>285</v>
      </c>
      <c r="AL99" s="22" t="s">
        <v>193</v>
      </c>
    </row>
    <row r="100" spans="1:38" ht="111" hidden="1" customHeight="1" x14ac:dyDescent="0.25">
      <c r="A100" s="8" t="str">
        <f t="shared" si="2"/>
        <v>Физические лица с ОВЗ и инвалиды43.02.02 Парикмахерское искусствоОсновное общее образованиеОчная</v>
      </c>
      <c r="B100" s="16">
        <v>94</v>
      </c>
      <c r="C100" s="17" t="s">
        <v>169</v>
      </c>
      <c r="D100" s="17" t="s">
        <v>170</v>
      </c>
      <c r="E100" s="18" t="s">
        <v>226</v>
      </c>
      <c r="F100" s="17" t="s">
        <v>394</v>
      </c>
      <c r="G100" s="17" t="s">
        <v>395</v>
      </c>
      <c r="H100" s="18" t="s">
        <v>554</v>
      </c>
      <c r="I100" s="18"/>
      <c r="J100" s="17" t="s">
        <v>73</v>
      </c>
      <c r="K100" s="19" t="s">
        <v>74</v>
      </c>
      <c r="L100" s="18" t="s">
        <v>231</v>
      </c>
      <c r="M100" s="19" t="s">
        <v>50</v>
      </c>
      <c r="N100" s="19" t="s">
        <v>553</v>
      </c>
      <c r="O100" s="19" t="s">
        <v>39</v>
      </c>
      <c r="P100" s="19" t="s">
        <v>40</v>
      </c>
      <c r="Q100" s="19" t="s">
        <v>185</v>
      </c>
      <c r="R100" s="18" t="s">
        <v>179</v>
      </c>
      <c r="S100" s="19" t="s">
        <v>398</v>
      </c>
      <c r="T100" s="18" t="s">
        <v>0</v>
      </c>
      <c r="U100" s="18" t="s">
        <v>399</v>
      </c>
      <c r="V100" s="19" t="s">
        <v>400</v>
      </c>
      <c r="W100" s="19" t="s">
        <v>185</v>
      </c>
      <c r="X100" s="19" t="s">
        <v>185</v>
      </c>
      <c r="Y100" s="19" t="s">
        <v>236</v>
      </c>
      <c r="Z100" s="19" t="s">
        <v>185</v>
      </c>
      <c r="AA100" s="19" t="s">
        <v>185</v>
      </c>
      <c r="AB100" s="19" t="s">
        <v>493</v>
      </c>
      <c r="AC100" s="19" t="s">
        <v>185</v>
      </c>
      <c r="AD100" s="19" t="s">
        <v>185</v>
      </c>
      <c r="AE100" s="19" t="s">
        <v>185</v>
      </c>
      <c r="AF100" s="20" t="s">
        <v>484</v>
      </c>
      <c r="AG100" s="19" t="s">
        <v>185</v>
      </c>
      <c r="AH100" s="18" t="s">
        <v>191</v>
      </c>
      <c r="AI100" s="18" t="s">
        <v>191</v>
      </c>
      <c r="AJ100" s="19" t="s">
        <v>185</v>
      </c>
      <c r="AK100" s="21" t="s">
        <v>407</v>
      </c>
      <c r="AL100" s="22" t="s">
        <v>193</v>
      </c>
    </row>
    <row r="101" spans="1:38" ht="111" hidden="1" customHeight="1" x14ac:dyDescent="0.25">
      <c r="A101" s="8" t="str">
        <f t="shared" si="2"/>
        <v>Физические лица за исключением лиц с ОВЗ и инвалидов43.02.10 ТуризмОсновное общее образованиеОчная</v>
      </c>
      <c r="B101" s="16">
        <v>95</v>
      </c>
      <c r="C101" s="17" t="s">
        <v>169</v>
      </c>
      <c r="D101" s="17" t="s">
        <v>170</v>
      </c>
      <c r="E101" s="18" t="s">
        <v>226</v>
      </c>
      <c r="F101" s="17" t="s">
        <v>394</v>
      </c>
      <c r="G101" s="17" t="s">
        <v>395</v>
      </c>
      <c r="H101" s="18" t="s">
        <v>555</v>
      </c>
      <c r="I101" s="18"/>
      <c r="J101" s="17" t="s">
        <v>73</v>
      </c>
      <c r="K101" s="19" t="s">
        <v>74</v>
      </c>
      <c r="L101" s="18" t="s">
        <v>231</v>
      </c>
      <c r="M101" s="19" t="s">
        <v>37</v>
      </c>
      <c r="N101" s="19" t="s">
        <v>556</v>
      </c>
      <c r="O101" s="19" t="s">
        <v>39</v>
      </c>
      <c r="P101" s="19" t="s">
        <v>40</v>
      </c>
      <c r="Q101" s="19" t="s">
        <v>185</v>
      </c>
      <c r="R101" s="18" t="s">
        <v>179</v>
      </c>
      <c r="S101" s="19" t="s">
        <v>398</v>
      </c>
      <c r="T101" s="18" t="s">
        <v>0</v>
      </c>
      <c r="U101" s="18" t="s">
        <v>399</v>
      </c>
      <c r="V101" s="19" t="s">
        <v>400</v>
      </c>
      <c r="W101" s="19" t="s">
        <v>185</v>
      </c>
      <c r="X101" s="19" t="s">
        <v>185</v>
      </c>
      <c r="Y101" s="19" t="s">
        <v>345</v>
      </c>
      <c r="Z101" s="19" t="s">
        <v>185</v>
      </c>
      <c r="AA101" s="19" t="s">
        <v>185</v>
      </c>
      <c r="AB101" s="19" t="s">
        <v>405</v>
      </c>
      <c r="AC101" s="19" t="s">
        <v>185</v>
      </c>
      <c r="AD101" s="19" t="s">
        <v>185</v>
      </c>
      <c r="AE101" s="19" t="s">
        <v>185</v>
      </c>
      <c r="AF101" s="20" t="s">
        <v>557</v>
      </c>
      <c r="AG101" s="19" t="s">
        <v>185</v>
      </c>
      <c r="AH101" s="18" t="s">
        <v>191</v>
      </c>
      <c r="AI101" s="18" t="s">
        <v>191</v>
      </c>
      <c r="AJ101" s="19" t="s">
        <v>185</v>
      </c>
      <c r="AK101" s="21" t="s">
        <v>407</v>
      </c>
      <c r="AL101" s="22" t="s">
        <v>193</v>
      </c>
    </row>
    <row r="102" spans="1:38" ht="111" hidden="1" customHeight="1" x14ac:dyDescent="0.25">
      <c r="A102" s="8" t="str">
        <f t="shared" si="2"/>
        <v>Физические лица за исключением лиц с ОВЗ и инвалидов43.02.10 ТуризмОсновное общее образованиеЗаочная</v>
      </c>
      <c r="B102" s="16">
        <v>96</v>
      </c>
      <c r="C102" s="17" t="s">
        <v>169</v>
      </c>
      <c r="D102" s="17" t="s">
        <v>170</v>
      </c>
      <c r="E102" s="18" t="s">
        <v>226</v>
      </c>
      <c r="F102" s="17" t="s">
        <v>394</v>
      </c>
      <c r="G102" s="17" t="s">
        <v>395</v>
      </c>
      <c r="H102" s="18" t="s">
        <v>558</v>
      </c>
      <c r="I102" s="18"/>
      <c r="J102" s="17" t="s">
        <v>73</v>
      </c>
      <c r="K102" s="19" t="s">
        <v>74</v>
      </c>
      <c r="L102" s="18" t="s">
        <v>231</v>
      </c>
      <c r="M102" s="19" t="s">
        <v>37</v>
      </c>
      <c r="N102" s="19" t="s">
        <v>556</v>
      </c>
      <c r="O102" s="19" t="s">
        <v>39</v>
      </c>
      <c r="P102" s="19" t="s">
        <v>482</v>
      </c>
      <c r="Q102" s="19" t="s">
        <v>185</v>
      </c>
      <c r="R102" s="18" t="s">
        <v>179</v>
      </c>
      <c r="S102" s="19" t="s">
        <v>398</v>
      </c>
      <c r="T102" s="18" t="s">
        <v>0</v>
      </c>
      <c r="U102" s="18" t="s">
        <v>399</v>
      </c>
      <c r="V102" s="19" t="s">
        <v>400</v>
      </c>
      <c r="W102" s="19" t="s">
        <v>185</v>
      </c>
      <c r="X102" s="19" t="s">
        <v>185</v>
      </c>
      <c r="Y102" s="19" t="s">
        <v>236</v>
      </c>
      <c r="Z102" s="19" t="s">
        <v>185</v>
      </c>
      <c r="AA102" s="19" t="s">
        <v>185</v>
      </c>
      <c r="AB102" s="19" t="s">
        <v>401</v>
      </c>
      <c r="AC102" s="19" t="s">
        <v>185</v>
      </c>
      <c r="AD102" s="19" t="s">
        <v>185</v>
      </c>
      <c r="AE102" s="19" t="s">
        <v>185</v>
      </c>
      <c r="AF102" s="20" t="s">
        <v>385</v>
      </c>
      <c r="AG102" s="19" t="s">
        <v>185</v>
      </c>
      <c r="AH102" s="18" t="s">
        <v>191</v>
      </c>
      <c r="AI102" s="18" t="s">
        <v>191</v>
      </c>
      <c r="AJ102" s="19" t="s">
        <v>185</v>
      </c>
      <c r="AK102" s="21" t="s">
        <v>285</v>
      </c>
      <c r="AL102" s="22" t="s">
        <v>410</v>
      </c>
    </row>
    <row r="103" spans="1:38" ht="111" hidden="1" customHeight="1" x14ac:dyDescent="0.25">
      <c r="A103" s="8" t="str">
        <f t="shared" si="2"/>
        <v>Физические лица с ОВЗ и инвалиды43.02.10 ТуризмОсновное общее образованиеОчная</v>
      </c>
      <c r="B103" s="16">
        <v>97</v>
      </c>
      <c r="C103" s="17" t="s">
        <v>169</v>
      </c>
      <c r="D103" s="17" t="s">
        <v>170</v>
      </c>
      <c r="E103" s="18" t="s">
        <v>226</v>
      </c>
      <c r="F103" s="17" t="s">
        <v>394</v>
      </c>
      <c r="G103" s="17" t="s">
        <v>395</v>
      </c>
      <c r="H103" s="18" t="s">
        <v>559</v>
      </c>
      <c r="I103" s="18"/>
      <c r="J103" s="17" t="s">
        <v>73</v>
      </c>
      <c r="K103" s="19" t="s">
        <v>74</v>
      </c>
      <c r="L103" s="18" t="s">
        <v>231</v>
      </c>
      <c r="M103" s="19" t="s">
        <v>50</v>
      </c>
      <c r="N103" s="19" t="s">
        <v>556</v>
      </c>
      <c r="O103" s="19" t="s">
        <v>39</v>
      </c>
      <c r="P103" s="19" t="s">
        <v>40</v>
      </c>
      <c r="Q103" s="19" t="s">
        <v>185</v>
      </c>
      <c r="R103" s="18" t="s">
        <v>179</v>
      </c>
      <c r="S103" s="19" t="s">
        <v>398</v>
      </c>
      <c r="T103" s="18" t="s">
        <v>0</v>
      </c>
      <c r="U103" s="18" t="s">
        <v>399</v>
      </c>
      <c r="V103" s="19" t="s">
        <v>400</v>
      </c>
      <c r="W103" s="19" t="s">
        <v>185</v>
      </c>
      <c r="X103" s="19" t="s">
        <v>185</v>
      </c>
      <c r="Y103" s="19" t="s">
        <v>236</v>
      </c>
      <c r="Z103" s="19" t="s">
        <v>185</v>
      </c>
      <c r="AA103" s="19" t="s">
        <v>185</v>
      </c>
      <c r="AB103" s="19" t="s">
        <v>401</v>
      </c>
      <c r="AC103" s="19" t="s">
        <v>185</v>
      </c>
      <c r="AD103" s="19" t="s">
        <v>185</v>
      </c>
      <c r="AE103" s="19" t="s">
        <v>185</v>
      </c>
      <c r="AF103" s="20" t="s">
        <v>533</v>
      </c>
      <c r="AG103" s="19" t="s">
        <v>185</v>
      </c>
      <c r="AH103" s="18" t="s">
        <v>191</v>
      </c>
      <c r="AI103" s="18" t="s">
        <v>191</v>
      </c>
      <c r="AJ103" s="19" t="s">
        <v>185</v>
      </c>
      <c r="AK103" s="21" t="s">
        <v>285</v>
      </c>
      <c r="AL103" s="22" t="s">
        <v>410</v>
      </c>
    </row>
    <row r="104" spans="1:38" ht="111" hidden="1" customHeight="1" x14ac:dyDescent="0.25">
      <c r="A104" s="8" t="str">
        <f t="shared" si="2"/>
        <v>Физические лица за исключением лиц с ОВЗ и инвалидов43.02.11 Гостиничный сервисОсновное общее образованиеОчная</v>
      </c>
      <c r="B104" s="16">
        <v>98</v>
      </c>
      <c r="C104" s="17" t="s">
        <v>169</v>
      </c>
      <c r="D104" s="17" t="s">
        <v>170</v>
      </c>
      <c r="E104" s="18" t="s">
        <v>226</v>
      </c>
      <c r="F104" s="17" t="s">
        <v>394</v>
      </c>
      <c r="G104" s="17" t="s">
        <v>395</v>
      </c>
      <c r="H104" s="18" t="s">
        <v>560</v>
      </c>
      <c r="I104" s="18"/>
      <c r="J104" s="17" t="s">
        <v>73</v>
      </c>
      <c r="K104" s="19" t="s">
        <v>74</v>
      </c>
      <c r="L104" s="18" t="s">
        <v>231</v>
      </c>
      <c r="M104" s="19" t="s">
        <v>37</v>
      </c>
      <c r="N104" s="19" t="s">
        <v>561</v>
      </c>
      <c r="O104" s="19" t="s">
        <v>39</v>
      </c>
      <c r="P104" s="19" t="s">
        <v>40</v>
      </c>
      <c r="Q104" s="19" t="s">
        <v>185</v>
      </c>
      <c r="R104" s="18" t="s">
        <v>179</v>
      </c>
      <c r="S104" s="19" t="s">
        <v>398</v>
      </c>
      <c r="T104" s="18" t="s">
        <v>0</v>
      </c>
      <c r="U104" s="18" t="s">
        <v>399</v>
      </c>
      <c r="V104" s="19" t="s">
        <v>400</v>
      </c>
      <c r="W104" s="19" t="s">
        <v>185</v>
      </c>
      <c r="X104" s="19" t="s">
        <v>185</v>
      </c>
      <c r="Y104" s="19" t="s">
        <v>345</v>
      </c>
      <c r="Z104" s="19" t="s">
        <v>185</v>
      </c>
      <c r="AA104" s="19" t="s">
        <v>185</v>
      </c>
      <c r="AB104" s="19" t="s">
        <v>405</v>
      </c>
      <c r="AC104" s="19" t="s">
        <v>185</v>
      </c>
      <c r="AD104" s="19" t="s">
        <v>185</v>
      </c>
      <c r="AE104" s="19" t="s">
        <v>185</v>
      </c>
      <c r="AF104" s="20" t="s">
        <v>557</v>
      </c>
      <c r="AG104" s="19" t="s">
        <v>185</v>
      </c>
      <c r="AH104" s="18" t="s">
        <v>191</v>
      </c>
      <c r="AI104" s="18" t="s">
        <v>191</v>
      </c>
      <c r="AJ104" s="19" t="s">
        <v>185</v>
      </c>
      <c r="AK104" s="21" t="s">
        <v>407</v>
      </c>
      <c r="AL104" s="22" t="s">
        <v>193</v>
      </c>
    </row>
    <row r="105" spans="1:38" ht="111" hidden="1" customHeight="1" x14ac:dyDescent="0.25">
      <c r="A105" s="8" t="str">
        <f t="shared" si="2"/>
        <v>Физические лица за исключением лиц с ОВЗ и инвалидов44.02.01 Дошкольное образованиеОсновное общее образованиеОчная</v>
      </c>
      <c r="B105" s="16">
        <v>99</v>
      </c>
      <c r="C105" s="17" t="s">
        <v>169</v>
      </c>
      <c r="D105" s="17" t="s">
        <v>170</v>
      </c>
      <c r="E105" s="18" t="s">
        <v>226</v>
      </c>
      <c r="F105" s="17" t="s">
        <v>394</v>
      </c>
      <c r="G105" s="17" t="s">
        <v>395</v>
      </c>
      <c r="H105" s="18" t="s">
        <v>562</v>
      </c>
      <c r="I105" s="18"/>
      <c r="J105" s="17" t="s">
        <v>73</v>
      </c>
      <c r="K105" s="19" t="s">
        <v>74</v>
      </c>
      <c r="L105" s="18" t="s">
        <v>231</v>
      </c>
      <c r="M105" s="19" t="s">
        <v>37</v>
      </c>
      <c r="N105" s="19" t="s">
        <v>88</v>
      </c>
      <c r="O105" s="19" t="s">
        <v>39</v>
      </c>
      <c r="P105" s="19" t="s">
        <v>40</v>
      </c>
      <c r="Q105" s="19" t="s">
        <v>185</v>
      </c>
      <c r="R105" s="18" t="s">
        <v>179</v>
      </c>
      <c r="S105" s="19" t="s">
        <v>398</v>
      </c>
      <c r="T105" s="18" t="s">
        <v>0</v>
      </c>
      <c r="U105" s="18" t="s">
        <v>399</v>
      </c>
      <c r="V105" s="19" t="s">
        <v>400</v>
      </c>
      <c r="W105" s="19" t="s">
        <v>185</v>
      </c>
      <c r="X105" s="19" t="s">
        <v>185</v>
      </c>
      <c r="Y105" s="19" t="s">
        <v>345</v>
      </c>
      <c r="Z105" s="19" t="s">
        <v>185</v>
      </c>
      <c r="AA105" s="19" t="s">
        <v>185</v>
      </c>
      <c r="AB105" s="19" t="s">
        <v>405</v>
      </c>
      <c r="AC105" s="19" t="s">
        <v>185</v>
      </c>
      <c r="AD105" s="19" t="s">
        <v>185</v>
      </c>
      <c r="AE105" s="19" t="s">
        <v>185</v>
      </c>
      <c r="AF105" s="20" t="s">
        <v>563</v>
      </c>
      <c r="AG105" s="19" t="s">
        <v>185</v>
      </c>
      <c r="AH105" s="18" t="s">
        <v>191</v>
      </c>
      <c r="AI105" s="18" t="s">
        <v>191</v>
      </c>
      <c r="AJ105" s="19" t="s">
        <v>185</v>
      </c>
      <c r="AK105" s="21" t="s">
        <v>407</v>
      </c>
      <c r="AL105" s="22" t="s">
        <v>193</v>
      </c>
    </row>
    <row r="106" spans="1:38" ht="111" hidden="1" customHeight="1" x14ac:dyDescent="0.25">
      <c r="A106" s="8" t="str">
        <f t="shared" si="2"/>
        <v>Физические лица за исключением лиц с ОВЗ и инвалидов44.02.01 Дошкольное образованиеОсновное общее образованиеЗаочная</v>
      </c>
      <c r="B106" s="16">
        <v>100</v>
      </c>
      <c r="C106" s="17" t="s">
        <v>169</v>
      </c>
      <c r="D106" s="17" t="s">
        <v>170</v>
      </c>
      <c r="E106" s="18" t="s">
        <v>226</v>
      </c>
      <c r="F106" s="17" t="s">
        <v>394</v>
      </c>
      <c r="G106" s="17" t="s">
        <v>395</v>
      </c>
      <c r="H106" s="18" t="s">
        <v>564</v>
      </c>
      <c r="I106" s="18"/>
      <c r="J106" s="17" t="s">
        <v>73</v>
      </c>
      <c r="K106" s="19" t="s">
        <v>74</v>
      </c>
      <c r="L106" s="18" t="s">
        <v>231</v>
      </c>
      <c r="M106" s="19" t="s">
        <v>37</v>
      </c>
      <c r="N106" s="19" t="s">
        <v>88</v>
      </c>
      <c r="O106" s="19" t="s">
        <v>39</v>
      </c>
      <c r="P106" s="19" t="s">
        <v>482</v>
      </c>
      <c r="Q106" s="19" t="s">
        <v>185</v>
      </c>
      <c r="R106" s="18" t="s">
        <v>179</v>
      </c>
      <c r="S106" s="19" t="s">
        <v>398</v>
      </c>
      <c r="T106" s="18" t="s">
        <v>0</v>
      </c>
      <c r="U106" s="18" t="s">
        <v>399</v>
      </c>
      <c r="V106" s="19" t="s">
        <v>400</v>
      </c>
      <c r="W106" s="19" t="s">
        <v>185</v>
      </c>
      <c r="X106" s="19" t="s">
        <v>185</v>
      </c>
      <c r="Y106" s="19" t="s">
        <v>345</v>
      </c>
      <c r="Z106" s="19" t="s">
        <v>185</v>
      </c>
      <c r="AA106" s="19" t="s">
        <v>185</v>
      </c>
      <c r="AB106" s="19" t="s">
        <v>405</v>
      </c>
      <c r="AC106" s="19" t="s">
        <v>185</v>
      </c>
      <c r="AD106" s="19" t="s">
        <v>185</v>
      </c>
      <c r="AE106" s="19" t="s">
        <v>185</v>
      </c>
      <c r="AF106" s="20" t="s">
        <v>557</v>
      </c>
      <c r="AG106" s="19" t="s">
        <v>185</v>
      </c>
      <c r="AH106" s="18" t="s">
        <v>191</v>
      </c>
      <c r="AI106" s="18" t="s">
        <v>191</v>
      </c>
      <c r="AJ106" s="19" t="s">
        <v>185</v>
      </c>
      <c r="AK106" s="21" t="s">
        <v>407</v>
      </c>
      <c r="AL106" s="22" t="s">
        <v>193</v>
      </c>
    </row>
    <row r="107" spans="1:38" ht="111" hidden="1" customHeight="1" x14ac:dyDescent="0.25">
      <c r="A107" s="8" t="str">
        <f t="shared" si="2"/>
        <v>Физические лица за исключением лиц с ОВЗ и инвалидов44.02.01 Дошкольное образованиеСреднее общее образованиеОчная</v>
      </c>
      <c r="B107" s="16">
        <v>101</v>
      </c>
      <c r="C107" s="17" t="s">
        <v>169</v>
      </c>
      <c r="D107" s="17" t="s">
        <v>170</v>
      </c>
      <c r="E107" s="18" t="s">
        <v>226</v>
      </c>
      <c r="F107" s="17" t="s">
        <v>394</v>
      </c>
      <c r="G107" s="17" t="s">
        <v>395</v>
      </c>
      <c r="H107" s="18" t="s">
        <v>565</v>
      </c>
      <c r="I107" s="18"/>
      <c r="J107" s="17" t="s">
        <v>73</v>
      </c>
      <c r="K107" s="19" t="s">
        <v>74</v>
      </c>
      <c r="L107" s="18" t="s">
        <v>231</v>
      </c>
      <c r="M107" s="19" t="s">
        <v>37</v>
      </c>
      <c r="N107" s="19" t="s">
        <v>88</v>
      </c>
      <c r="O107" s="19" t="s">
        <v>87</v>
      </c>
      <c r="P107" s="19" t="s">
        <v>40</v>
      </c>
      <c r="Q107" s="19" t="s">
        <v>185</v>
      </c>
      <c r="R107" s="18" t="s">
        <v>179</v>
      </c>
      <c r="S107" s="19" t="s">
        <v>398</v>
      </c>
      <c r="T107" s="18" t="s">
        <v>0</v>
      </c>
      <c r="U107" s="18" t="s">
        <v>399</v>
      </c>
      <c r="V107" s="19" t="s">
        <v>400</v>
      </c>
      <c r="W107" s="19" t="s">
        <v>185</v>
      </c>
      <c r="X107" s="19" t="s">
        <v>185</v>
      </c>
      <c r="Y107" s="19" t="s">
        <v>345</v>
      </c>
      <c r="Z107" s="19" t="s">
        <v>185</v>
      </c>
      <c r="AA107" s="19" t="s">
        <v>185</v>
      </c>
      <c r="AB107" s="19" t="s">
        <v>405</v>
      </c>
      <c r="AC107" s="19" t="s">
        <v>185</v>
      </c>
      <c r="AD107" s="19" t="s">
        <v>185</v>
      </c>
      <c r="AE107" s="19" t="s">
        <v>185</v>
      </c>
      <c r="AF107" s="20" t="s">
        <v>385</v>
      </c>
      <c r="AG107" s="19" t="s">
        <v>185</v>
      </c>
      <c r="AH107" s="18" t="s">
        <v>191</v>
      </c>
      <c r="AI107" s="18" t="s">
        <v>191</v>
      </c>
      <c r="AJ107" s="19" t="s">
        <v>185</v>
      </c>
      <c r="AK107" s="21" t="s">
        <v>407</v>
      </c>
      <c r="AL107" s="22" t="s">
        <v>193</v>
      </c>
    </row>
    <row r="108" spans="1:38" ht="111" hidden="1" customHeight="1" x14ac:dyDescent="0.25">
      <c r="A108" s="8" t="str">
        <f t="shared" si="2"/>
        <v>Физические лица за исключением лиц с ОВЗ и инвалидов44.02.01 Дошкольное образованиеСреднее общее образованиеЗаочная</v>
      </c>
      <c r="B108" s="16">
        <v>102</v>
      </c>
      <c r="C108" s="17" t="s">
        <v>169</v>
      </c>
      <c r="D108" s="17" t="s">
        <v>170</v>
      </c>
      <c r="E108" s="18" t="s">
        <v>226</v>
      </c>
      <c r="F108" s="17" t="s">
        <v>394</v>
      </c>
      <c r="G108" s="17" t="s">
        <v>395</v>
      </c>
      <c r="H108" s="18" t="s">
        <v>566</v>
      </c>
      <c r="I108" s="18"/>
      <c r="J108" s="17" t="s">
        <v>73</v>
      </c>
      <c r="K108" s="19" t="s">
        <v>74</v>
      </c>
      <c r="L108" s="18" t="s">
        <v>231</v>
      </c>
      <c r="M108" s="19" t="s">
        <v>37</v>
      </c>
      <c r="N108" s="19" t="s">
        <v>88</v>
      </c>
      <c r="O108" s="19" t="s">
        <v>87</v>
      </c>
      <c r="P108" s="19" t="s">
        <v>482</v>
      </c>
      <c r="Q108" s="19" t="s">
        <v>185</v>
      </c>
      <c r="R108" s="18" t="s">
        <v>179</v>
      </c>
      <c r="S108" s="19" t="s">
        <v>398</v>
      </c>
      <c r="T108" s="18" t="s">
        <v>0</v>
      </c>
      <c r="U108" s="18" t="s">
        <v>399</v>
      </c>
      <c r="V108" s="19" t="s">
        <v>400</v>
      </c>
      <c r="W108" s="19" t="s">
        <v>185</v>
      </c>
      <c r="X108" s="19" t="s">
        <v>185</v>
      </c>
      <c r="Y108" s="19" t="s">
        <v>345</v>
      </c>
      <c r="Z108" s="19" t="s">
        <v>185</v>
      </c>
      <c r="AA108" s="19" t="s">
        <v>185</v>
      </c>
      <c r="AB108" s="19" t="s">
        <v>405</v>
      </c>
      <c r="AC108" s="19" t="s">
        <v>185</v>
      </c>
      <c r="AD108" s="19" t="s">
        <v>185</v>
      </c>
      <c r="AE108" s="19" t="s">
        <v>185</v>
      </c>
      <c r="AF108" s="20" t="s">
        <v>385</v>
      </c>
      <c r="AG108" s="19" t="s">
        <v>185</v>
      </c>
      <c r="AH108" s="18" t="s">
        <v>191</v>
      </c>
      <c r="AI108" s="18" t="s">
        <v>191</v>
      </c>
      <c r="AJ108" s="19" t="s">
        <v>185</v>
      </c>
      <c r="AK108" s="21" t="s">
        <v>407</v>
      </c>
      <c r="AL108" s="22" t="s">
        <v>193</v>
      </c>
    </row>
    <row r="109" spans="1:38" ht="111" hidden="1" customHeight="1" x14ac:dyDescent="0.25">
      <c r="A109" s="8" t="str">
        <f t="shared" si="2"/>
        <v>Физические лица с ОВЗ и инвалиды44.02.01 Дошкольное образованиеОсновное общее образованиеОчная</v>
      </c>
      <c r="B109" s="16">
        <v>103</v>
      </c>
      <c r="C109" s="17" t="s">
        <v>169</v>
      </c>
      <c r="D109" s="17" t="s">
        <v>170</v>
      </c>
      <c r="E109" s="18" t="s">
        <v>226</v>
      </c>
      <c r="F109" s="17" t="s">
        <v>394</v>
      </c>
      <c r="G109" s="17" t="s">
        <v>395</v>
      </c>
      <c r="H109" s="18" t="s">
        <v>567</v>
      </c>
      <c r="I109" s="18"/>
      <c r="J109" s="17" t="s">
        <v>73</v>
      </c>
      <c r="K109" s="19" t="s">
        <v>74</v>
      </c>
      <c r="L109" s="18" t="s">
        <v>231</v>
      </c>
      <c r="M109" s="19" t="s">
        <v>50</v>
      </c>
      <c r="N109" s="19" t="s">
        <v>88</v>
      </c>
      <c r="O109" s="19" t="s">
        <v>39</v>
      </c>
      <c r="P109" s="19" t="s">
        <v>40</v>
      </c>
      <c r="Q109" s="19" t="s">
        <v>185</v>
      </c>
      <c r="R109" s="18" t="s">
        <v>179</v>
      </c>
      <c r="S109" s="19" t="s">
        <v>398</v>
      </c>
      <c r="T109" s="18" t="s">
        <v>0</v>
      </c>
      <c r="U109" s="18" t="s">
        <v>399</v>
      </c>
      <c r="V109" s="19" t="s">
        <v>400</v>
      </c>
      <c r="W109" s="19" t="s">
        <v>185</v>
      </c>
      <c r="X109" s="19" t="s">
        <v>185</v>
      </c>
      <c r="Y109" s="19" t="s">
        <v>345</v>
      </c>
      <c r="Z109" s="19" t="s">
        <v>185</v>
      </c>
      <c r="AA109" s="19" t="s">
        <v>185</v>
      </c>
      <c r="AB109" s="19" t="s">
        <v>405</v>
      </c>
      <c r="AC109" s="19" t="s">
        <v>185</v>
      </c>
      <c r="AD109" s="19" t="s">
        <v>185</v>
      </c>
      <c r="AE109" s="19" t="s">
        <v>185</v>
      </c>
      <c r="AF109" s="20" t="s">
        <v>568</v>
      </c>
      <c r="AG109" s="19" t="s">
        <v>185</v>
      </c>
      <c r="AH109" s="18" t="s">
        <v>191</v>
      </c>
      <c r="AI109" s="18" t="s">
        <v>191</v>
      </c>
      <c r="AJ109" s="19" t="s">
        <v>185</v>
      </c>
      <c r="AK109" s="21" t="s">
        <v>285</v>
      </c>
      <c r="AL109" s="22" t="s">
        <v>193</v>
      </c>
    </row>
    <row r="110" spans="1:38" ht="111" hidden="1" customHeight="1" x14ac:dyDescent="0.25">
      <c r="A110" s="8" t="str">
        <f t="shared" si="2"/>
        <v>Физические лица за исключением лиц с ОВЗ и инвалидов44.02.02 Преподавание в начальных классахОсновное общее образованиеОчная</v>
      </c>
      <c r="B110" s="16">
        <v>104</v>
      </c>
      <c r="C110" s="17" t="s">
        <v>169</v>
      </c>
      <c r="D110" s="17" t="s">
        <v>170</v>
      </c>
      <c r="E110" s="18" t="s">
        <v>226</v>
      </c>
      <c r="F110" s="17" t="s">
        <v>394</v>
      </c>
      <c r="G110" s="17" t="s">
        <v>395</v>
      </c>
      <c r="H110" s="18" t="s">
        <v>569</v>
      </c>
      <c r="I110" s="18"/>
      <c r="J110" s="17" t="s">
        <v>73</v>
      </c>
      <c r="K110" s="19" t="s">
        <v>74</v>
      </c>
      <c r="L110" s="18" t="s">
        <v>231</v>
      </c>
      <c r="M110" s="19" t="s">
        <v>37</v>
      </c>
      <c r="N110" s="19" t="s">
        <v>570</v>
      </c>
      <c r="O110" s="19" t="s">
        <v>39</v>
      </c>
      <c r="P110" s="19" t="s">
        <v>40</v>
      </c>
      <c r="Q110" s="19" t="s">
        <v>185</v>
      </c>
      <c r="R110" s="18" t="s">
        <v>179</v>
      </c>
      <c r="S110" s="19" t="s">
        <v>398</v>
      </c>
      <c r="T110" s="18" t="s">
        <v>0</v>
      </c>
      <c r="U110" s="18" t="s">
        <v>399</v>
      </c>
      <c r="V110" s="19" t="s">
        <v>400</v>
      </c>
      <c r="W110" s="19" t="s">
        <v>185</v>
      </c>
      <c r="X110" s="19" t="s">
        <v>185</v>
      </c>
      <c r="Y110" s="19" t="s">
        <v>345</v>
      </c>
      <c r="Z110" s="19" t="s">
        <v>185</v>
      </c>
      <c r="AA110" s="19" t="s">
        <v>185</v>
      </c>
      <c r="AB110" s="19" t="s">
        <v>405</v>
      </c>
      <c r="AC110" s="19" t="s">
        <v>185</v>
      </c>
      <c r="AD110" s="19" t="s">
        <v>185</v>
      </c>
      <c r="AE110" s="19" t="s">
        <v>185</v>
      </c>
      <c r="AF110" s="20" t="s">
        <v>571</v>
      </c>
      <c r="AG110" s="19" t="s">
        <v>185</v>
      </c>
      <c r="AH110" s="18" t="s">
        <v>191</v>
      </c>
      <c r="AI110" s="18" t="s">
        <v>191</v>
      </c>
      <c r="AJ110" s="19" t="s">
        <v>185</v>
      </c>
      <c r="AK110" s="21" t="s">
        <v>407</v>
      </c>
      <c r="AL110" s="22" t="s">
        <v>193</v>
      </c>
    </row>
    <row r="111" spans="1:38" ht="111" hidden="1" customHeight="1" x14ac:dyDescent="0.25">
      <c r="A111" s="8" t="str">
        <f t="shared" si="2"/>
        <v>Физические лица за исключением лиц с ОВЗ и инвалидов44.02.02 Преподавание в начальных классахОсновное общее образованиеЗаочная</v>
      </c>
      <c r="B111" s="16">
        <v>105</v>
      </c>
      <c r="C111" s="17" t="s">
        <v>169</v>
      </c>
      <c r="D111" s="17" t="s">
        <v>170</v>
      </c>
      <c r="E111" s="18" t="s">
        <v>226</v>
      </c>
      <c r="F111" s="17" t="s">
        <v>394</v>
      </c>
      <c r="G111" s="17" t="s">
        <v>395</v>
      </c>
      <c r="H111" s="18" t="s">
        <v>572</v>
      </c>
      <c r="I111" s="18"/>
      <c r="J111" s="17" t="s">
        <v>73</v>
      </c>
      <c r="K111" s="19" t="s">
        <v>74</v>
      </c>
      <c r="L111" s="18" t="s">
        <v>231</v>
      </c>
      <c r="M111" s="19" t="s">
        <v>37</v>
      </c>
      <c r="N111" s="19" t="s">
        <v>570</v>
      </c>
      <c r="O111" s="19" t="s">
        <v>39</v>
      </c>
      <c r="P111" s="19" t="s">
        <v>482</v>
      </c>
      <c r="Q111" s="19" t="s">
        <v>185</v>
      </c>
      <c r="R111" s="18" t="s">
        <v>179</v>
      </c>
      <c r="S111" s="19" t="s">
        <v>398</v>
      </c>
      <c r="T111" s="18" t="s">
        <v>0</v>
      </c>
      <c r="U111" s="18" t="s">
        <v>399</v>
      </c>
      <c r="V111" s="19" t="s">
        <v>400</v>
      </c>
      <c r="W111" s="19" t="s">
        <v>185</v>
      </c>
      <c r="X111" s="19" t="s">
        <v>185</v>
      </c>
      <c r="Y111" s="19" t="s">
        <v>345</v>
      </c>
      <c r="Z111" s="19" t="s">
        <v>185</v>
      </c>
      <c r="AA111" s="19" t="s">
        <v>185</v>
      </c>
      <c r="AB111" s="19" t="s">
        <v>493</v>
      </c>
      <c r="AC111" s="19" t="s">
        <v>185</v>
      </c>
      <c r="AD111" s="19" t="s">
        <v>185</v>
      </c>
      <c r="AE111" s="19" t="s">
        <v>185</v>
      </c>
      <c r="AF111" s="20" t="s">
        <v>385</v>
      </c>
      <c r="AG111" s="19" t="s">
        <v>185</v>
      </c>
      <c r="AH111" s="18" t="s">
        <v>191</v>
      </c>
      <c r="AI111" s="18" t="s">
        <v>191</v>
      </c>
      <c r="AJ111" s="19" t="s">
        <v>185</v>
      </c>
      <c r="AK111" s="21" t="s">
        <v>407</v>
      </c>
      <c r="AL111" s="22" t="s">
        <v>193</v>
      </c>
    </row>
    <row r="112" spans="1:38" ht="111" hidden="1" customHeight="1" x14ac:dyDescent="0.25">
      <c r="A112" s="8" t="str">
        <f t="shared" si="2"/>
        <v>Физические лица за исключением лиц с ОВЗ и инвалидов44.02.02 Преподавание в начальных классахСреднее общее образованиеОчная</v>
      </c>
      <c r="B112" s="16">
        <v>106</v>
      </c>
      <c r="C112" s="17" t="s">
        <v>169</v>
      </c>
      <c r="D112" s="17" t="s">
        <v>170</v>
      </c>
      <c r="E112" s="18" t="s">
        <v>226</v>
      </c>
      <c r="F112" s="17" t="s">
        <v>394</v>
      </c>
      <c r="G112" s="17" t="s">
        <v>395</v>
      </c>
      <c r="H112" s="18" t="s">
        <v>573</v>
      </c>
      <c r="I112" s="18"/>
      <c r="J112" s="17" t="s">
        <v>73</v>
      </c>
      <c r="K112" s="19" t="s">
        <v>74</v>
      </c>
      <c r="L112" s="18" t="s">
        <v>231</v>
      </c>
      <c r="M112" s="19" t="s">
        <v>37</v>
      </c>
      <c r="N112" s="19" t="s">
        <v>570</v>
      </c>
      <c r="O112" s="19" t="s">
        <v>87</v>
      </c>
      <c r="P112" s="19" t="s">
        <v>40</v>
      </c>
      <c r="Q112" s="19" t="s">
        <v>185</v>
      </c>
      <c r="R112" s="18" t="s">
        <v>179</v>
      </c>
      <c r="S112" s="19" t="s">
        <v>398</v>
      </c>
      <c r="T112" s="18" t="s">
        <v>0</v>
      </c>
      <c r="U112" s="18" t="s">
        <v>399</v>
      </c>
      <c r="V112" s="19" t="s">
        <v>400</v>
      </c>
      <c r="W112" s="19" t="s">
        <v>185</v>
      </c>
      <c r="X112" s="19" t="s">
        <v>185</v>
      </c>
      <c r="Y112" s="19" t="s">
        <v>236</v>
      </c>
      <c r="Z112" s="19" t="s">
        <v>185</v>
      </c>
      <c r="AA112" s="19" t="s">
        <v>185</v>
      </c>
      <c r="AB112" s="19" t="s">
        <v>405</v>
      </c>
      <c r="AC112" s="19" t="s">
        <v>185</v>
      </c>
      <c r="AD112" s="19" t="s">
        <v>185</v>
      </c>
      <c r="AE112" s="19" t="s">
        <v>185</v>
      </c>
      <c r="AF112" s="20" t="s">
        <v>385</v>
      </c>
      <c r="AG112" s="19" t="s">
        <v>185</v>
      </c>
      <c r="AH112" s="18" t="s">
        <v>191</v>
      </c>
      <c r="AI112" s="18" t="s">
        <v>191</v>
      </c>
      <c r="AJ112" s="19" t="s">
        <v>185</v>
      </c>
      <c r="AK112" s="21" t="s">
        <v>407</v>
      </c>
      <c r="AL112" s="22" t="s">
        <v>193</v>
      </c>
    </row>
    <row r="113" spans="1:38" ht="111" hidden="1" customHeight="1" x14ac:dyDescent="0.25">
      <c r="A113" s="8" t="str">
        <f t="shared" si="2"/>
        <v>Физические лица за исключением лиц с ОВЗ и инвалидов44.02.02 Преподавание в начальных классахСреднее общее образованиеЗаочная</v>
      </c>
      <c r="B113" s="16">
        <v>107</v>
      </c>
      <c r="C113" s="17" t="s">
        <v>169</v>
      </c>
      <c r="D113" s="17" t="s">
        <v>170</v>
      </c>
      <c r="E113" s="18" t="s">
        <v>226</v>
      </c>
      <c r="F113" s="17" t="s">
        <v>394</v>
      </c>
      <c r="G113" s="17" t="s">
        <v>395</v>
      </c>
      <c r="H113" s="18" t="s">
        <v>574</v>
      </c>
      <c r="I113" s="18"/>
      <c r="J113" s="17" t="s">
        <v>73</v>
      </c>
      <c r="K113" s="19" t="s">
        <v>74</v>
      </c>
      <c r="L113" s="18" t="s">
        <v>231</v>
      </c>
      <c r="M113" s="19" t="s">
        <v>37</v>
      </c>
      <c r="N113" s="19" t="s">
        <v>570</v>
      </c>
      <c r="O113" s="19" t="s">
        <v>87</v>
      </c>
      <c r="P113" s="19" t="s">
        <v>482</v>
      </c>
      <c r="Q113" s="19" t="s">
        <v>185</v>
      </c>
      <c r="R113" s="18" t="s">
        <v>179</v>
      </c>
      <c r="S113" s="19" t="s">
        <v>398</v>
      </c>
      <c r="T113" s="18" t="s">
        <v>0</v>
      </c>
      <c r="U113" s="18" t="s">
        <v>399</v>
      </c>
      <c r="V113" s="19" t="s">
        <v>400</v>
      </c>
      <c r="W113" s="19" t="s">
        <v>185</v>
      </c>
      <c r="X113" s="19" t="s">
        <v>185</v>
      </c>
      <c r="Y113" s="19" t="s">
        <v>345</v>
      </c>
      <c r="Z113" s="19" t="s">
        <v>185</v>
      </c>
      <c r="AA113" s="19" t="s">
        <v>185</v>
      </c>
      <c r="AB113" s="19" t="s">
        <v>405</v>
      </c>
      <c r="AC113" s="19" t="s">
        <v>185</v>
      </c>
      <c r="AD113" s="19" t="s">
        <v>185</v>
      </c>
      <c r="AE113" s="19" t="s">
        <v>185</v>
      </c>
      <c r="AF113" s="20" t="s">
        <v>385</v>
      </c>
      <c r="AG113" s="19" t="s">
        <v>185</v>
      </c>
      <c r="AH113" s="18" t="s">
        <v>191</v>
      </c>
      <c r="AI113" s="18" t="s">
        <v>191</v>
      </c>
      <c r="AJ113" s="19" t="s">
        <v>185</v>
      </c>
      <c r="AK113" s="21" t="s">
        <v>407</v>
      </c>
      <c r="AL113" s="22" t="s">
        <v>193</v>
      </c>
    </row>
    <row r="114" spans="1:38" ht="111" hidden="1" customHeight="1" x14ac:dyDescent="0.25">
      <c r="A114" s="8" t="str">
        <f t="shared" si="2"/>
        <v>Физические лица с ОВЗ и инвалиды44.02.02 Преподавание в начальных классахОсновное общее образованиеОчная</v>
      </c>
      <c r="B114" s="16">
        <v>108</v>
      </c>
      <c r="C114" s="17" t="s">
        <v>169</v>
      </c>
      <c r="D114" s="17" t="s">
        <v>170</v>
      </c>
      <c r="E114" s="18" t="s">
        <v>226</v>
      </c>
      <c r="F114" s="17" t="s">
        <v>394</v>
      </c>
      <c r="G114" s="17" t="s">
        <v>395</v>
      </c>
      <c r="H114" s="18" t="s">
        <v>575</v>
      </c>
      <c r="I114" s="18"/>
      <c r="J114" s="17" t="s">
        <v>73</v>
      </c>
      <c r="K114" s="19" t="s">
        <v>74</v>
      </c>
      <c r="L114" s="18" t="s">
        <v>231</v>
      </c>
      <c r="M114" s="19" t="s">
        <v>50</v>
      </c>
      <c r="N114" s="19" t="s">
        <v>570</v>
      </c>
      <c r="O114" s="19" t="s">
        <v>39</v>
      </c>
      <c r="P114" s="19" t="s">
        <v>40</v>
      </c>
      <c r="Q114" s="19" t="s">
        <v>185</v>
      </c>
      <c r="R114" s="18" t="s">
        <v>179</v>
      </c>
      <c r="S114" s="19" t="s">
        <v>398</v>
      </c>
      <c r="T114" s="18" t="s">
        <v>0</v>
      </c>
      <c r="U114" s="18" t="s">
        <v>399</v>
      </c>
      <c r="V114" s="19" t="s">
        <v>400</v>
      </c>
      <c r="W114" s="19" t="s">
        <v>185</v>
      </c>
      <c r="X114" s="19" t="s">
        <v>185</v>
      </c>
      <c r="Y114" s="19" t="s">
        <v>345</v>
      </c>
      <c r="Z114" s="19" t="s">
        <v>185</v>
      </c>
      <c r="AA114" s="19" t="s">
        <v>185</v>
      </c>
      <c r="AB114" s="19" t="s">
        <v>405</v>
      </c>
      <c r="AC114" s="19" t="s">
        <v>185</v>
      </c>
      <c r="AD114" s="19" t="s">
        <v>185</v>
      </c>
      <c r="AE114" s="19" t="s">
        <v>185</v>
      </c>
      <c r="AF114" s="20" t="s">
        <v>576</v>
      </c>
      <c r="AG114" s="19" t="s">
        <v>185</v>
      </c>
      <c r="AH114" s="18" t="s">
        <v>191</v>
      </c>
      <c r="AI114" s="18" t="s">
        <v>191</v>
      </c>
      <c r="AJ114" s="19" t="s">
        <v>185</v>
      </c>
      <c r="AK114" s="21" t="s">
        <v>285</v>
      </c>
      <c r="AL114" s="22" t="s">
        <v>193</v>
      </c>
    </row>
    <row r="115" spans="1:38" ht="111" hidden="1" customHeight="1" x14ac:dyDescent="0.25">
      <c r="A115" s="8" t="str">
        <f t="shared" si="2"/>
        <v>Физические лица за исключением лиц с ОВЗ и инвалидов44.02.03 Педагогика дополнительного образованияОсновное общее образованиеОчная</v>
      </c>
      <c r="B115" s="16">
        <v>109</v>
      </c>
      <c r="C115" s="17" t="s">
        <v>169</v>
      </c>
      <c r="D115" s="17" t="s">
        <v>170</v>
      </c>
      <c r="E115" s="18" t="s">
        <v>226</v>
      </c>
      <c r="F115" s="17" t="s">
        <v>394</v>
      </c>
      <c r="G115" s="17" t="s">
        <v>395</v>
      </c>
      <c r="H115" s="18" t="s">
        <v>577</v>
      </c>
      <c r="I115" s="18"/>
      <c r="J115" s="17" t="s">
        <v>73</v>
      </c>
      <c r="K115" s="19" t="s">
        <v>74</v>
      </c>
      <c r="L115" s="18" t="s">
        <v>231</v>
      </c>
      <c r="M115" s="19" t="s">
        <v>37</v>
      </c>
      <c r="N115" s="19" t="s">
        <v>578</v>
      </c>
      <c r="O115" s="19" t="s">
        <v>39</v>
      </c>
      <c r="P115" s="19" t="s">
        <v>40</v>
      </c>
      <c r="Q115" s="19" t="s">
        <v>185</v>
      </c>
      <c r="R115" s="18" t="s">
        <v>179</v>
      </c>
      <c r="S115" s="19" t="s">
        <v>398</v>
      </c>
      <c r="T115" s="18" t="s">
        <v>0</v>
      </c>
      <c r="U115" s="18" t="s">
        <v>399</v>
      </c>
      <c r="V115" s="19" t="s">
        <v>400</v>
      </c>
      <c r="W115" s="19" t="s">
        <v>185</v>
      </c>
      <c r="X115" s="19" t="s">
        <v>185</v>
      </c>
      <c r="Y115" s="19" t="s">
        <v>345</v>
      </c>
      <c r="Z115" s="19" t="s">
        <v>185</v>
      </c>
      <c r="AA115" s="19" t="s">
        <v>185</v>
      </c>
      <c r="AB115" s="19" t="s">
        <v>405</v>
      </c>
      <c r="AC115" s="19" t="s">
        <v>185</v>
      </c>
      <c r="AD115" s="19" t="s">
        <v>185</v>
      </c>
      <c r="AE115" s="19" t="s">
        <v>185</v>
      </c>
      <c r="AF115" s="20" t="s">
        <v>528</v>
      </c>
      <c r="AG115" s="19" t="s">
        <v>185</v>
      </c>
      <c r="AH115" s="18" t="s">
        <v>191</v>
      </c>
      <c r="AI115" s="18" t="s">
        <v>191</v>
      </c>
      <c r="AJ115" s="19" t="s">
        <v>185</v>
      </c>
      <c r="AK115" s="21" t="s">
        <v>407</v>
      </c>
      <c r="AL115" s="22" t="s">
        <v>193</v>
      </c>
    </row>
    <row r="116" spans="1:38" ht="111" hidden="1" customHeight="1" x14ac:dyDescent="0.25">
      <c r="A116" s="8" t="str">
        <f t="shared" si="2"/>
        <v>Физические лица за исключением лиц с ОВЗ и инвалидов44.02.04 Специальное дошкольное образованиеОсновное общее образованиеОчная</v>
      </c>
      <c r="B116" s="16">
        <v>110</v>
      </c>
      <c r="C116" s="17" t="s">
        <v>169</v>
      </c>
      <c r="D116" s="17" t="s">
        <v>170</v>
      </c>
      <c r="E116" s="18" t="s">
        <v>226</v>
      </c>
      <c r="F116" s="17" t="s">
        <v>394</v>
      </c>
      <c r="G116" s="17" t="s">
        <v>395</v>
      </c>
      <c r="H116" s="18" t="s">
        <v>579</v>
      </c>
      <c r="I116" s="18"/>
      <c r="J116" s="17" t="s">
        <v>73</v>
      </c>
      <c r="K116" s="19" t="s">
        <v>74</v>
      </c>
      <c r="L116" s="18" t="s">
        <v>231</v>
      </c>
      <c r="M116" s="19" t="s">
        <v>37</v>
      </c>
      <c r="N116" s="19" t="s">
        <v>580</v>
      </c>
      <c r="O116" s="19" t="s">
        <v>39</v>
      </c>
      <c r="P116" s="19" t="s">
        <v>40</v>
      </c>
      <c r="Q116" s="19" t="s">
        <v>185</v>
      </c>
      <c r="R116" s="18" t="s">
        <v>179</v>
      </c>
      <c r="S116" s="19" t="s">
        <v>398</v>
      </c>
      <c r="T116" s="18" t="s">
        <v>0</v>
      </c>
      <c r="U116" s="18" t="s">
        <v>399</v>
      </c>
      <c r="V116" s="19" t="s">
        <v>400</v>
      </c>
      <c r="W116" s="19" t="s">
        <v>185</v>
      </c>
      <c r="X116" s="19" t="s">
        <v>185</v>
      </c>
      <c r="Y116" s="19" t="s">
        <v>345</v>
      </c>
      <c r="Z116" s="19" t="s">
        <v>185</v>
      </c>
      <c r="AA116" s="19" t="s">
        <v>185</v>
      </c>
      <c r="AB116" s="19" t="s">
        <v>405</v>
      </c>
      <c r="AC116" s="19" t="s">
        <v>185</v>
      </c>
      <c r="AD116" s="19" t="s">
        <v>185</v>
      </c>
      <c r="AE116" s="19" t="s">
        <v>185</v>
      </c>
      <c r="AF116" s="20" t="s">
        <v>385</v>
      </c>
      <c r="AG116" s="19" t="s">
        <v>185</v>
      </c>
      <c r="AH116" s="18" t="s">
        <v>191</v>
      </c>
      <c r="AI116" s="18" t="s">
        <v>191</v>
      </c>
      <c r="AJ116" s="19" t="s">
        <v>185</v>
      </c>
      <c r="AK116" s="21" t="s">
        <v>407</v>
      </c>
      <c r="AL116" s="22" t="s">
        <v>193</v>
      </c>
    </row>
    <row r="117" spans="1:38" ht="111" hidden="1" customHeight="1" x14ac:dyDescent="0.25">
      <c r="A117" s="8" t="str">
        <f t="shared" si="2"/>
        <v>Физические лица за исключением лиц с ОВЗ и инвалидов44.02.04 Специальное дошкольное образованиеОсновное общее образованиеЗаочная</v>
      </c>
      <c r="B117" s="16">
        <v>111</v>
      </c>
      <c r="C117" s="17" t="s">
        <v>169</v>
      </c>
      <c r="D117" s="17" t="s">
        <v>170</v>
      </c>
      <c r="E117" s="18" t="s">
        <v>226</v>
      </c>
      <c r="F117" s="17" t="s">
        <v>394</v>
      </c>
      <c r="G117" s="17" t="s">
        <v>395</v>
      </c>
      <c r="H117" s="18" t="s">
        <v>581</v>
      </c>
      <c r="I117" s="18"/>
      <c r="J117" s="17" t="s">
        <v>73</v>
      </c>
      <c r="K117" s="19" t="s">
        <v>74</v>
      </c>
      <c r="L117" s="18" t="s">
        <v>231</v>
      </c>
      <c r="M117" s="19" t="s">
        <v>37</v>
      </c>
      <c r="N117" s="19" t="s">
        <v>580</v>
      </c>
      <c r="O117" s="19" t="s">
        <v>39</v>
      </c>
      <c r="P117" s="19" t="s">
        <v>482</v>
      </c>
      <c r="Q117" s="19" t="s">
        <v>185</v>
      </c>
      <c r="R117" s="18" t="s">
        <v>179</v>
      </c>
      <c r="S117" s="19" t="s">
        <v>398</v>
      </c>
      <c r="T117" s="18" t="s">
        <v>0</v>
      </c>
      <c r="U117" s="18" t="s">
        <v>399</v>
      </c>
      <c r="V117" s="19" t="s">
        <v>400</v>
      </c>
      <c r="W117" s="19" t="s">
        <v>185</v>
      </c>
      <c r="X117" s="19" t="s">
        <v>185</v>
      </c>
      <c r="Y117" s="19" t="s">
        <v>345</v>
      </c>
      <c r="Z117" s="19" t="s">
        <v>185</v>
      </c>
      <c r="AA117" s="19" t="s">
        <v>185</v>
      </c>
      <c r="AB117" s="19" t="s">
        <v>405</v>
      </c>
      <c r="AC117" s="19" t="s">
        <v>185</v>
      </c>
      <c r="AD117" s="19" t="s">
        <v>185</v>
      </c>
      <c r="AE117" s="19" t="s">
        <v>185</v>
      </c>
      <c r="AF117" s="20" t="s">
        <v>385</v>
      </c>
      <c r="AG117" s="19" t="s">
        <v>185</v>
      </c>
      <c r="AH117" s="18" t="s">
        <v>191</v>
      </c>
      <c r="AI117" s="18" t="s">
        <v>191</v>
      </c>
      <c r="AJ117" s="19" t="s">
        <v>185</v>
      </c>
      <c r="AK117" s="21" t="s">
        <v>407</v>
      </c>
      <c r="AL117" s="22" t="s">
        <v>193</v>
      </c>
    </row>
    <row r="118" spans="1:38" ht="111" hidden="1" customHeight="1" x14ac:dyDescent="0.25">
      <c r="A118" s="8" t="str">
        <f t="shared" si="2"/>
        <v>Физические лица за исключением лиц с ОВЗ и инвалидов44.02.04 Специальное дошкольное образованиеСреднее общее образованиеЗаочная</v>
      </c>
      <c r="B118" s="16">
        <v>112</v>
      </c>
      <c r="C118" s="17" t="s">
        <v>169</v>
      </c>
      <c r="D118" s="17" t="s">
        <v>170</v>
      </c>
      <c r="E118" s="18" t="s">
        <v>226</v>
      </c>
      <c r="F118" s="17" t="s">
        <v>394</v>
      </c>
      <c r="G118" s="17" t="s">
        <v>395</v>
      </c>
      <c r="H118" s="18" t="s">
        <v>582</v>
      </c>
      <c r="I118" s="18"/>
      <c r="J118" s="17" t="s">
        <v>73</v>
      </c>
      <c r="K118" s="19" t="s">
        <v>74</v>
      </c>
      <c r="L118" s="18" t="s">
        <v>231</v>
      </c>
      <c r="M118" s="19" t="s">
        <v>37</v>
      </c>
      <c r="N118" s="19" t="s">
        <v>580</v>
      </c>
      <c r="O118" s="19" t="s">
        <v>87</v>
      </c>
      <c r="P118" s="19" t="s">
        <v>482</v>
      </c>
      <c r="Q118" s="19" t="s">
        <v>185</v>
      </c>
      <c r="R118" s="18" t="s">
        <v>179</v>
      </c>
      <c r="S118" s="19" t="s">
        <v>398</v>
      </c>
      <c r="T118" s="18" t="s">
        <v>0</v>
      </c>
      <c r="U118" s="18" t="s">
        <v>399</v>
      </c>
      <c r="V118" s="19" t="s">
        <v>400</v>
      </c>
      <c r="W118" s="19" t="s">
        <v>185</v>
      </c>
      <c r="X118" s="19" t="s">
        <v>185</v>
      </c>
      <c r="Y118" s="19" t="s">
        <v>236</v>
      </c>
      <c r="Z118" s="19" t="s">
        <v>185</v>
      </c>
      <c r="AA118" s="19" t="s">
        <v>185</v>
      </c>
      <c r="AB118" s="19" t="s">
        <v>401</v>
      </c>
      <c r="AC118" s="19" t="s">
        <v>185</v>
      </c>
      <c r="AD118" s="19" t="s">
        <v>185</v>
      </c>
      <c r="AE118" s="19" t="s">
        <v>185</v>
      </c>
      <c r="AF118" s="20" t="s">
        <v>385</v>
      </c>
      <c r="AG118" s="19" t="s">
        <v>185</v>
      </c>
      <c r="AH118" s="18" t="s">
        <v>191</v>
      </c>
      <c r="AI118" s="18" t="s">
        <v>191</v>
      </c>
      <c r="AJ118" s="19" t="s">
        <v>185</v>
      </c>
      <c r="AK118" s="21" t="s">
        <v>407</v>
      </c>
      <c r="AL118" s="22" t="s">
        <v>193</v>
      </c>
    </row>
    <row r="119" spans="1:38" ht="111" hidden="1" customHeight="1" x14ac:dyDescent="0.25">
      <c r="A119" s="8" t="str">
        <f t="shared" si="2"/>
        <v>Физические лица за исключением лиц с ОВЗ и инвалидов44.02.05 Коррекционная педагогика в начальном образованииОсновное общее образованиеОчная</v>
      </c>
      <c r="B119" s="16">
        <v>113</v>
      </c>
      <c r="C119" s="17" t="s">
        <v>169</v>
      </c>
      <c r="D119" s="17" t="s">
        <v>170</v>
      </c>
      <c r="E119" s="18" t="s">
        <v>226</v>
      </c>
      <c r="F119" s="17" t="s">
        <v>394</v>
      </c>
      <c r="G119" s="17" t="s">
        <v>395</v>
      </c>
      <c r="H119" s="18" t="s">
        <v>583</v>
      </c>
      <c r="I119" s="18"/>
      <c r="J119" s="17" t="s">
        <v>73</v>
      </c>
      <c r="K119" s="19" t="s">
        <v>74</v>
      </c>
      <c r="L119" s="18" t="s">
        <v>231</v>
      </c>
      <c r="M119" s="19" t="s">
        <v>37</v>
      </c>
      <c r="N119" s="19" t="s">
        <v>584</v>
      </c>
      <c r="O119" s="19" t="s">
        <v>39</v>
      </c>
      <c r="P119" s="19" t="s">
        <v>40</v>
      </c>
      <c r="Q119" s="19" t="s">
        <v>185</v>
      </c>
      <c r="R119" s="18" t="s">
        <v>179</v>
      </c>
      <c r="S119" s="19" t="s">
        <v>398</v>
      </c>
      <c r="T119" s="18" t="s">
        <v>0</v>
      </c>
      <c r="U119" s="18" t="s">
        <v>399</v>
      </c>
      <c r="V119" s="19" t="s">
        <v>400</v>
      </c>
      <c r="W119" s="19" t="s">
        <v>185</v>
      </c>
      <c r="X119" s="19" t="s">
        <v>185</v>
      </c>
      <c r="Y119" s="19" t="s">
        <v>345</v>
      </c>
      <c r="Z119" s="19" t="s">
        <v>185</v>
      </c>
      <c r="AA119" s="19" t="s">
        <v>185</v>
      </c>
      <c r="AB119" s="19" t="s">
        <v>405</v>
      </c>
      <c r="AC119" s="19" t="s">
        <v>185</v>
      </c>
      <c r="AD119" s="19" t="s">
        <v>185</v>
      </c>
      <c r="AE119" s="19" t="s">
        <v>185</v>
      </c>
      <c r="AF119" s="20" t="s">
        <v>385</v>
      </c>
      <c r="AG119" s="19" t="s">
        <v>185</v>
      </c>
      <c r="AH119" s="18" t="s">
        <v>191</v>
      </c>
      <c r="AI119" s="18" t="s">
        <v>191</v>
      </c>
      <c r="AJ119" s="19" t="s">
        <v>185</v>
      </c>
      <c r="AK119" s="21" t="s">
        <v>407</v>
      </c>
      <c r="AL119" s="22" t="s">
        <v>193</v>
      </c>
    </row>
    <row r="120" spans="1:38" ht="111" hidden="1" customHeight="1" x14ac:dyDescent="0.25">
      <c r="A120" s="8" t="str">
        <f t="shared" si="2"/>
        <v>Физические лица с ОВЗ и инвалиды44.02.05 Коррекционная педагогика в начальном образованииОсновное общее образованиеОчная</v>
      </c>
      <c r="B120" s="16">
        <v>114</v>
      </c>
      <c r="C120" s="17" t="s">
        <v>169</v>
      </c>
      <c r="D120" s="17" t="s">
        <v>170</v>
      </c>
      <c r="E120" s="18" t="s">
        <v>226</v>
      </c>
      <c r="F120" s="17" t="s">
        <v>394</v>
      </c>
      <c r="G120" s="17" t="s">
        <v>395</v>
      </c>
      <c r="H120" s="18" t="s">
        <v>585</v>
      </c>
      <c r="I120" s="18"/>
      <c r="J120" s="17" t="s">
        <v>73</v>
      </c>
      <c r="K120" s="19" t="s">
        <v>74</v>
      </c>
      <c r="L120" s="18" t="s">
        <v>231</v>
      </c>
      <c r="M120" s="19" t="s">
        <v>50</v>
      </c>
      <c r="N120" s="19" t="s">
        <v>584</v>
      </c>
      <c r="O120" s="19" t="s">
        <v>39</v>
      </c>
      <c r="P120" s="19" t="s">
        <v>40</v>
      </c>
      <c r="Q120" s="19" t="s">
        <v>185</v>
      </c>
      <c r="R120" s="18" t="s">
        <v>179</v>
      </c>
      <c r="S120" s="19" t="s">
        <v>398</v>
      </c>
      <c r="T120" s="18" t="s">
        <v>0</v>
      </c>
      <c r="U120" s="18" t="s">
        <v>399</v>
      </c>
      <c r="V120" s="19" t="s">
        <v>400</v>
      </c>
      <c r="W120" s="19" t="s">
        <v>185</v>
      </c>
      <c r="X120" s="19" t="s">
        <v>185</v>
      </c>
      <c r="Y120" s="19" t="s">
        <v>236</v>
      </c>
      <c r="Z120" s="19" t="s">
        <v>185</v>
      </c>
      <c r="AA120" s="19" t="s">
        <v>185</v>
      </c>
      <c r="AB120" s="19" t="s">
        <v>401</v>
      </c>
      <c r="AC120" s="19" t="s">
        <v>185</v>
      </c>
      <c r="AD120" s="19" t="s">
        <v>185</v>
      </c>
      <c r="AE120" s="19" t="s">
        <v>185</v>
      </c>
      <c r="AF120" s="20" t="s">
        <v>385</v>
      </c>
      <c r="AG120" s="19" t="s">
        <v>185</v>
      </c>
      <c r="AH120" s="18" t="s">
        <v>191</v>
      </c>
      <c r="AI120" s="18" t="s">
        <v>191</v>
      </c>
      <c r="AJ120" s="19" t="s">
        <v>185</v>
      </c>
      <c r="AK120" s="21" t="s">
        <v>407</v>
      </c>
      <c r="AL120" s="22" t="s">
        <v>193</v>
      </c>
    </row>
    <row r="121" spans="1:38" ht="111" hidden="1" customHeight="1" x14ac:dyDescent="0.25">
      <c r="A121" s="8" t="str">
        <f t="shared" si="2"/>
        <v>Физические лица за исключением лиц с ОВЗ и инвалидов44.02.06 Профессиональное обучение (по отраслям)Основное общее образованиеОчная</v>
      </c>
      <c r="B121" s="16">
        <v>115</v>
      </c>
      <c r="C121" s="17" t="s">
        <v>169</v>
      </c>
      <c r="D121" s="17" t="s">
        <v>170</v>
      </c>
      <c r="E121" s="18" t="s">
        <v>226</v>
      </c>
      <c r="F121" s="17" t="s">
        <v>394</v>
      </c>
      <c r="G121" s="17" t="s">
        <v>395</v>
      </c>
      <c r="H121" s="18" t="s">
        <v>586</v>
      </c>
      <c r="I121" s="18"/>
      <c r="J121" s="17" t="s">
        <v>73</v>
      </c>
      <c r="K121" s="19" t="s">
        <v>74</v>
      </c>
      <c r="L121" s="18" t="s">
        <v>231</v>
      </c>
      <c r="M121" s="19" t="s">
        <v>37</v>
      </c>
      <c r="N121" s="19" t="s">
        <v>587</v>
      </c>
      <c r="O121" s="19" t="s">
        <v>39</v>
      </c>
      <c r="P121" s="19" t="s">
        <v>40</v>
      </c>
      <c r="Q121" s="19" t="s">
        <v>185</v>
      </c>
      <c r="R121" s="18" t="s">
        <v>179</v>
      </c>
      <c r="S121" s="19" t="s">
        <v>398</v>
      </c>
      <c r="T121" s="18" t="s">
        <v>0</v>
      </c>
      <c r="U121" s="18" t="s">
        <v>399</v>
      </c>
      <c r="V121" s="19" t="s">
        <v>400</v>
      </c>
      <c r="W121" s="19" t="s">
        <v>185</v>
      </c>
      <c r="X121" s="19" t="s">
        <v>185</v>
      </c>
      <c r="Y121" s="19" t="s">
        <v>345</v>
      </c>
      <c r="Z121" s="19" t="s">
        <v>185</v>
      </c>
      <c r="AA121" s="19" t="s">
        <v>185</v>
      </c>
      <c r="AB121" s="19" t="s">
        <v>405</v>
      </c>
      <c r="AC121" s="19" t="s">
        <v>185</v>
      </c>
      <c r="AD121" s="19" t="s">
        <v>185</v>
      </c>
      <c r="AE121" s="19" t="s">
        <v>185</v>
      </c>
      <c r="AF121" s="20" t="s">
        <v>385</v>
      </c>
      <c r="AG121" s="19" t="s">
        <v>185</v>
      </c>
      <c r="AH121" s="18" t="s">
        <v>191</v>
      </c>
      <c r="AI121" s="18" t="s">
        <v>191</v>
      </c>
      <c r="AJ121" s="19" t="s">
        <v>185</v>
      </c>
      <c r="AK121" s="21" t="s">
        <v>407</v>
      </c>
      <c r="AL121" s="22" t="s">
        <v>193</v>
      </c>
    </row>
    <row r="122" spans="1:38" ht="111" hidden="1" customHeight="1" x14ac:dyDescent="0.25">
      <c r="A122" s="8" t="str">
        <f t="shared" si="2"/>
        <v>Физические лица за исключением лиц с ОВЗ и инвалидов44.02.06 Профессиональное обучение (по отраслям)Среднее общее образованиеОчная</v>
      </c>
      <c r="B122" s="16">
        <v>116</v>
      </c>
      <c r="C122" s="17" t="s">
        <v>169</v>
      </c>
      <c r="D122" s="17" t="s">
        <v>170</v>
      </c>
      <c r="E122" s="18" t="s">
        <v>226</v>
      </c>
      <c r="F122" s="17" t="s">
        <v>394</v>
      </c>
      <c r="G122" s="17" t="s">
        <v>395</v>
      </c>
      <c r="H122" s="18" t="s">
        <v>588</v>
      </c>
      <c r="I122" s="18"/>
      <c r="J122" s="17" t="s">
        <v>73</v>
      </c>
      <c r="K122" s="19" t="s">
        <v>74</v>
      </c>
      <c r="L122" s="18" t="s">
        <v>231</v>
      </c>
      <c r="M122" s="19" t="s">
        <v>37</v>
      </c>
      <c r="N122" s="19" t="s">
        <v>587</v>
      </c>
      <c r="O122" s="19" t="s">
        <v>87</v>
      </c>
      <c r="P122" s="19" t="s">
        <v>40</v>
      </c>
      <c r="Q122" s="19" t="s">
        <v>185</v>
      </c>
      <c r="R122" s="18" t="s">
        <v>179</v>
      </c>
      <c r="S122" s="19" t="s">
        <v>398</v>
      </c>
      <c r="T122" s="18" t="s">
        <v>0</v>
      </c>
      <c r="U122" s="18" t="s">
        <v>399</v>
      </c>
      <c r="V122" s="19" t="s">
        <v>400</v>
      </c>
      <c r="W122" s="19" t="s">
        <v>185</v>
      </c>
      <c r="X122" s="19" t="s">
        <v>185</v>
      </c>
      <c r="Y122" s="19" t="s">
        <v>345</v>
      </c>
      <c r="Z122" s="19" t="s">
        <v>185</v>
      </c>
      <c r="AA122" s="19" t="s">
        <v>185</v>
      </c>
      <c r="AB122" s="19" t="s">
        <v>405</v>
      </c>
      <c r="AC122" s="19" t="s">
        <v>185</v>
      </c>
      <c r="AD122" s="19" t="s">
        <v>185</v>
      </c>
      <c r="AE122" s="19" t="s">
        <v>185</v>
      </c>
      <c r="AF122" s="20" t="s">
        <v>385</v>
      </c>
      <c r="AG122" s="19" t="s">
        <v>185</v>
      </c>
      <c r="AH122" s="18" t="s">
        <v>191</v>
      </c>
      <c r="AI122" s="18" t="s">
        <v>191</v>
      </c>
      <c r="AJ122" s="19" t="s">
        <v>185</v>
      </c>
      <c r="AK122" s="21" t="s">
        <v>407</v>
      </c>
      <c r="AL122" s="22" t="s">
        <v>193</v>
      </c>
    </row>
    <row r="123" spans="1:38" ht="111" hidden="1" customHeight="1" x14ac:dyDescent="0.25">
      <c r="A123" s="8" t="str">
        <f t="shared" si="2"/>
        <v>Физические лица за исключением лиц с ОВЗ и инвалидов44.02.06 Профессиональное обучение (по отраслям)Среднее общее образованиеЗаочная</v>
      </c>
      <c r="B123" s="16">
        <v>117</v>
      </c>
      <c r="C123" s="17" t="s">
        <v>169</v>
      </c>
      <c r="D123" s="17" t="s">
        <v>170</v>
      </c>
      <c r="E123" s="18" t="s">
        <v>226</v>
      </c>
      <c r="F123" s="17" t="s">
        <v>394</v>
      </c>
      <c r="G123" s="17" t="s">
        <v>395</v>
      </c>
      <c r="H123" s="18" t="s">
        <v>589</v>
      </c>
      <c r="I123" s="18"/>
      <c r="J123" s="17" t="s">
        <v>73</v>
      </c>
      <c r="K123" s="19" t="s">
        <v>74</v>
      </c>
      <c r="L123" s="18" t="s">
        <v>231</v>
      </c>
      <c r="M123" s="19" t="s">
        <v>37</v>
      </c>
      <c r="N123" s="19" t="s">
        <v>587</v>
      </c>
      <c r="O123" s="19" t="s">
        <v>87</v>
      </c>
      <c r="P123" s="19" t="s">
        <v>482</v>
      </c>
      <c r="Q123" s="19" t="s">
        <v>185</v>
      </c>
      <c r="R123" s="18" t="s">
        <v>179</v>
      </c>
      <c r="S123" s="19" t="s">
        <v>398</v>
      </c>
      <c r="T123" s="18" t="s">
        <v>0</v>
      </c>
      <c r="U123" s="18" t="s">
        <v>399</v>
      </c>
      <c r="V123" s="19" t="s">
        <v>400</v>
      </c>
      <c r="W123" s="19" t="s">
        <v>185</v>
      </c>
      <c r="X123" s="19" t="s">
        <v>185</v>
      </c>
      <c r="Y123" s="19" t="s">
        <v>345</v>
      </c>
      <c r="Z123" s="19" t="s">
        <v>185</v>
      </c>
      <c r="AA123" s="19" t="s">
        <v>185</v>
      </c>
      <c r="AB123" s="19" t="s">
        <v>405</v>
      </c>
      <c r="AC123" s="19" t="s">
        <v>185</v>
      </c>
      <c r="AD123" s="19" t="s">
        <v>185</v>
      </c>
      <c r="AE123" s="19" t="s">
        <v>185</v>
      </c>
      <c r="AF123" s="20" t="s">
        <v>385</v>
      </c>
      <c r="AG123" s="19" t="s">
        <v>185</v>
      </c>
      <c r="AH123" s="18" t="s">
        <v>191</v>
      </c>
      <c r="AI123" s="18" t="s">
        <v>191</v>
      </c>
      <c r="AJ123" s="19" t="s">
        <v>185</v>
      </c>
      <c r="AK123" s="21" t="s">
        <v>407</v>
      </c>
      <c r="AL123" s="22" t="s">
        <v>193</v>
      </c>
    </row>
    <row r="124" spans="1:38" ht="111" hidden="1" customHeight="1" x14ac:dyDescent="0.25">
      <c r="A124" s="8" t="str">
        <f t="shared" si="2"/>
        <v>Физические лица за исключением лиц с ОВЗ и инвалидов46.02.01 Документационное обеспечение управления и архивоведениеОсновное общее образованиеОчная</v>
      </c>
      <c r="B124" s="16">
        <v>118</v>
      </c>
      <c r="C124" s="17" t="s">
        <v>169</v>
      </c>
      <c r="D124" s="17" t="s">
        <v>170</v>
      </c>
      <c r="E124" s="18" t="s">
        <v>226</v>
      </c>
      <c r="F124" s="17" t="s">
        <v>394</v>
      </c>
      <c r="G124" s="17" t="s">
        <v>395</v>
      </c>
      <c r="H124" s="18" t="s">
        <v>590</v>
      </c>
      <c r="I124" s="18"/>
      <c r="J124" s="17" t="s">
        <v>73</v>
      </c>
      <c r="K124" s="19" t="s">
        <v>74</v>
      </c>
      <c r="L124" s="18" t="s">
        <v>231</v>
      </c>
      <c r="M124" s="19" t="s">
        <v>37</v>
      </c>
      <c r="N124" s="19" t="s">
        <v>85</v>
      </c>
      <c r="O124" s="19" t="s">
        <v>39</v>
      </c>
      <c r="P124" s="19" t="s">
        <v>40</v>
      </c>
      <c r="Q124" s="19" t="s">
        <v>185</v>
      </c>
      <c r="R124" s="18" t="s">
        <v>179</v>
      </c>
      <c r="S124" s="19" t="s">
        <v>398</v>
      </c>
      <c r="T124" s="18" t="s">
        <v>0</v>
      </c>
      <c r="U124" s="18" t="s">
        <v>399</v>
      </c>
      <c r="V124" s="19" t="s">
        <v>400</v>
      </c>
      <c r="W124" s="19" t="s">
        <v>185</v>
      </c>
      <c r="X124" s="19" t="s">
        <v>185</v>
      </c>
      <c r="Y124" s="19" t="s">
        <v>345</v>
      </c>
      <c r="Z124" s="19" t="s">
        <v>185</v>
      </c>
      <c r="AA124" s="19" t="s">
        <v>185</v>
      </c>
      <c r="AB124" s="19" t="s">
        <v>405</v>
      </c>
      <c r="AC124" s="19" t="s">
        <v>185</v>
      </c>
      <c r="AD124" s="19" t="s">
        <v>185</v>
      </c>
      <c r="AE124" s="19" t="s">
        <v>185</v>
      </c>
      <c r="AF124" s="20" t="s">
        <v>591</v>
      </c>
      <c r="AG124" s="19" t="s">
        <v>185</v>
      </c>
      <c r="AH124" s="18" t="s">
        <v>191</v>
      </c>
      <c r="AI124" s="18" t="s">
        <v>191</v>
      </c>
      <c r="AJ124" s="19" t="s">
        <v>185</v>
      </c>
      <c r="AK124" s="21" t="s">
        <v>285</v>
      </c>
      <c r="AL124" s="22" t="s">
        <v>193</v>
      </c>
    </row>
    <row r="125" spans="1:38" ht="111" hidden="1" customHeight="1" x14ac:dyDescent="0.25">
      <c r="A125" s="8" t="str">
        <f t="shared" si="2"/>
        <v>Физические лица с ОВЗ и инвалиды46.02.01 Документационное обеспечение управления и архивоведениеОсновное общее образованиеОчная</v>
      </c>
      <c r="B125" s="16">
        <v>119</v>
      </c>
      <c r="C125" s="17" t="s">
        <v>169</v>
      </c>
      <c r="D125" s="17" t="s">
        <v>170</v>
      </c>
      <c r="E125" s="18" t="s">
        <v>226</v>
      </c>
      <c r="F125" s="17" t="s">
        <v>394</v>
      </c>
      <c r="G125" s="17" t="s">
        <v>395</v>
      </c>
      <c r="H125" s="18" t="s">
        <v>592</v>
      </c>
      <c r="I125" s="18"/>
      <c r="J125" s="17" t="s">
        <v>73</v>
      </c>
      <c r="K125" s="19" t="s">
        <v>74</v>
      </c>
      <c r="L125" s="18" t="s">
        <v>231</v>
      </c>
      <c r="M125" s="19" t="s">
        <v>50</v>
      </c>
      <c r="N125" s="19" t="s">
        <v>85</v>
      </c>
      <c r="O125" s="19" t="s">
        <v>39</v>
      </c>
      <c r="P125" s="19" t="s">
        <v>40</v>
      </c>
      <c r="Q125" s="19" t="s">
        <v>185</v>
      </c>
      <c r="R125" s="18" t="s">
        <v>179</v>
      </c>
      <c r="S125" s="19" t="s">
        <v>398</v>
      </c>
      <c r="T125" s="18" t="s">
        <v>0</v>
      </c>
      <c r="U125" s="18" t="s">
        <v>399</v>
      </c>
      <c r="V125" s="19" t="s">
        <v>400</v>
      </c>
      <c r="W125" s="19" t="s">
        <v>185</v>
      </c>
      <c r="X125" s="19" t="s">
        <v>185</v>
      </c>
      <c r="Y125" s="19" t="s">
        <v>236</v>
      </c>
      <c r="Z125" s="19" t="s">
        <v>185</v>
      </c>
      <c r="AA125" s="19" t="s">
        <v>185</v>
      </c>
      <c r="AB125" s="19" t="s">
        <v>401</v>
      </c>
      <c r="AC125" s="19" t="s">
        <v>185</v>
      </c>
      <c r="AD125" s="19" t="s">
        <v>185</v>
      </c>
      <c r="AE125" s="19" t="s">
        <v>185</v>
      </c>
      <c r="AF125" s="20" t="s">
        <v>593</v>
      </c>
      <c r="AG125" s="19" t="s">
        <v>185</v>
      </c>
      <c r="AH125" s="18" t="s">
        <v>191</v>
      </c>
      <c r="AI125" s="18" t="s">
        <v>191</v>
      </c>
      <c r="AJ125" s="19" t="s">
        <v>185</v>
      </c>
      <c r="AK125" s="21" t="s">
        <v>285</v>
      </c>
      <c r="AL125" s="22" t="s">
        <v>193</v>
      </c>
    </row>
    <row r="126" spans="1:38" ht="111" hidden="1" customHeight="1" x14ac:dyDescent="0.25">
      <c r="A126" s="8" t="str">
        <f t="shared" si="2"/>
        <v>Физические лица за исключением лиц с ОВЗ и инвалидов49.02.01 Физическая культураОсновное общее образованиеОчная</v>
      </c>
      <c r="B126" s="16">
        <v>120</v>
      </c>
      <c r="C126" s="17" t="s">
        <v>169</v>
      </c>
      <c r="D126" s="17" t="s">
        <v>170</v>
      </c>
      <c r="E126" s="18" t="s">
        <v>226</v>
      </c>
      <c r="F126" s="17" t="s">
        <v>394</v>
      </c>
      <c r="G126" s="17" t="s">
        <v>395</v>
      </c>
      <c r="H126" s="18" t="s">
        <v>594</v>
      </c>
      <c r="I126" s="18"/>
      <c r="J126" s="17" t="s">
        <v>73</v>
      </c>
      <c r="K126" s="19" t="s">
        <v>74</v>
      </c>
      <c r="L126" s="18" t="s">
        <v>231</v>
      </c>
      <c r="M126" s="19" t="s">
        <v>37</v>
      </c>
      <c r="N126" s="19" t="s">
        <v>595</v>
      </c>
      <c r="O126" s="19" t="s">
        <v>39</v>
      </c>
      <c r="P126" s="19" t="s">
        <v>40</v>
      </c>
      <c r="Q126" s="19" t="s">
        <v>185</v>
      </c>
      <c r="R126" s="18" t="s">
        <v>179</v>
      </c>
      <c r="S126" s="19" t="s">
        <v>398</v>
      </c>
      <c r="T126" s="18" t="s">
        <v>0</v>
      </c>
      <c r="U126" s="18" t="s">
        <v>399</v>
      </c>
      <c r="V126" s="19" t="s">
        <v>400</v>
      </c>
      <c r="W126" s="19" t="s">
        <v>185</v>
      </c>
      <c r="X126" s="19" t="s">
        <v>185</v>
      </c>
      <c r="Y126" s="19" t="s">
        <v>345</v>
      </c>
      <c r="Z126" s="19" t="s">
        <v>185</v>
      </c>
      <c r="AA126" s="19" t="s">
        <v>185</v>
      </c>
      <c r="AB126" s="19" t="s">
        <v>405</v>
      </c>
      <c r="AC126" s="19" t="s">
        <v>185</v>
      </c>
      <c r="AD126" s="19" t="s">
        <v>185</v>
      </c>
      <c r="AE126" s="19" t="s">
        <v>185</v>
      </c>
      <c r="AF126" s="20" t="s">
        <v>557</v>
      </c>
      <c r="AG126" s="19" t="s">
        <v>185</v>
      </c>
      <c r="AH126" s="18" t="s">
        <v>191</v>
      </c>
      <c r="AI126" s="18" t="s">
        <v>191</v>
      </c>
      <c r="AJ126" s="19" t="s">
        <v>185</v>
      </c>
      <c r="AK126" s="21" t="s">
        <v>407</v>
      </c>
      <c r="AL126" s="22" t="s">
        <v>193</v>
      </c>
    </row>
    <row r="127" spans="1:38" ht="111" hidden="1" customHeight="1" x14ac:dyDescent="0.25">
      <c r="A127" s="8" t="str">
        <f t="shared" si="2"/>
        <v>Физические лица за исключением лиц с ОВЗ и инвалидов49.02.01 Физическая культураСреднее общее образованиеОчная</v>
      </c>
      <c r="B127" s="16">
        <v>121</v>
      </c>
      <c r="C127" s="17" t="s">
        <v>169</v>
      </c>
      <c r="D127" s="17" t="s">
        <v>170</v>
      </c>
      <c r="E127" s="18" t="s">
        <v>226</v>
      </c>
      <c r="F127" s="17" t="s">
        <v>394</v>
      </c>
      <c r="G127" s="17" t="s">
        <v>395</v>
      </c>
      <c r="H127" s="18" t="s">
        <v>596</v>
      </c>
      <c r="I127" s="18"/>
      <c r="J127" s="17" t="s">
        <v>73</v>
      </c>
      <c r="K127" s="19" t="s">
        <v>74</v>
      </c>
      <c r="L127" s="18" t="s">
        <v>231</v>
      </c>
      <c r="M127" s="19" t="s">
        <v>37</v>
      </c>
      <c r="N127" s="19" t="s">
        <v>595</v>
      </c>
      <c r="O127" s="19" t="s">
        <v>87</v>
      </c>
      <c r="P127" s="19" t="s">
        <v>40</v>
      </c>
      <c r="Q127" s="19" t="s">
        <v>185</v>
      </c>
      <c r="R127" s="18" t="s">
        <v>179</v>
      </c>
      <c r="S127" s="19" t="s">
        <v>398</v>
      </c>
      <c r="T127" s="18" t="s">
        <v>0</v>
      </c>
      <c r="U127" s="18" t="s">
        <v>399</v>
      </c>
      <c r="V127" s="19" t="s">
        <v>400</v>
      </c>
      <c r="W127" s="19" t="s">
        <v>185</v>
      </c>
      <c r="X127" s="19" t="s">
        <v>185</v>
      </c>
      <c r="Y127" s="19" t="s">
        <v>345</v>
      </c>
      <c r="Z127" s="19" t="s">
        <v>185</v>
      </c>
      <c r="AA127" s="19" t="s">
        <v>185</v>
      </c>
      <c r="AB127" s="19" t="s">
        <v>405</v>
      </c>
      <c r="AC127" s="19" t="s">
        <v>185</v>
      </c>
      <c r="AD127" s="19" t="s">
        <v>185</v>
      </c>
      <c r="AE127" s="19" t="s">
        <v>185</v>
      </c>
      <c r="AF127" s="20" t="s">
        <v>385</v>
      </c>
      <c r="AG127" s="19" t="s">
        <v>185</v>
      </c>
      <c r="AH127" s="18" t="s">
        <v>191</v>
      </c>
      <c r="AI127" s="18" t="s">
        <v>191</v>
      </c>
      <c r="AJ127" s="19" t="s">
        <v>185</v>
      </c>
      <c r="AK127" s="21" t="s">
        <v>407</v>
      </c>
      <c r="AL127" s="22" t="s">
        <v>193</v>
      </c>
    </row>
    <row r="128" spans="1:38" ht="111" hidden="1" customHeight="1" x14ac:dyDescent="0.25">
      <c r="A128" s="8" t="str">
        <f t="shared" si="2"/>
        <v>Физические лица с ОВЗ и инвалиды49.02.01 Физическая культураОсновное общее образованиеОчная</v>
      </c>
      <c r="B128" s="16">
        <v>122</v>
      </c>
      <c r="C128" s="17" t="s">
        <v>169</v>
      </c>
      <c r="D128" s="17" t="s">
        <v>170</v>
      </c>
      <c r="E128" s="18" t="s">
        <v>226</v>
      </c>
      <c r="F128" s="17" t="s">
        <v>394</v>
      </c>
      <c r="G128" s="17" t="s">
        <v>395</v>
      </c>
      <c r="H128" s="18" t="s">
        <v>597</v>
      </c>
      <c r="I128" s="18"/>
      <c r="J128" s="17" t="s">
        <v>73</v>
      </c>
      <c r="K128" s="19" t="s">
        <v>74</v>
      </c>
      <c r="L128" s="18" t="s">
        <v>231</v>
      </c>
      <c r="M128" s="19" t="s">
        <v>50</v>
      </c>
      <c r="N128" s="19" t="s">
        <v>595</v>
      </c>
      <c r="O128" s="19" t="s">
        <v>39</v>
      </c>
      <c r="P128" s="19" t="s">
        <v>40</v>
      </c>
      <c r="Q128" s="19" t="s">
        <v>185</v>
      </c>
      <c r="R128" s="18" t="s">
        <v>179</v>
      </c>
      <c r="S128" s="19" t="s">
        <v>398</v>
      </c>
      <c r="T128" s="18" t="s">
        <v>0</v>
      </c>
      <c r="U128" s="18" t="s">
        <v>399</v>
      </c>
      <c r="V128" s="19" t="s">
        <v>400</v>
      </c>
      <c r="W128" s="19" t="s">
        <v>185</v>
      </c>
      <c r="X128" s="19" t="s">
        <v>185</v>
      </c>
      <c r="Y128" s="19" t="s">
        <v>345</v>
      </c>
      <c r="Z128" s="19" t="s">
        <v>185</v>
      </c>
      <c r="AA128" s="19" t="s">
        <v>185</v>
      </c>
      <c r="AB128" s="19" t="s">
        <v>405</v>
      </c>
      <c r="AC128" s="19" t="s">
        <v>185</v>
      </c>
      <c r="AD128" s="19" t="s">
        <v>185</v>
      </c>
      <c r="AE128" s="19" t="s">
        <v>185</v>
      </c>
      <c r="AF128" s="20" t="s">
        <v>533</v>
      </c>
      <c r="AG128" s="19" t="s">
        <v>185</v>
      </c>
      <c r="AH128" s="18" t="s">
        <v>191</v>
      </c>
      <c r="AI128" s="18" t="s">
        <v>191</v>
      </c>
      <c r="AJ128" s="19" t="s">
        <v>185</v>
      </c>
      <c r="AK128" s="21" t="s">
        <v>407</v>
      </c>
      <c r="AL128" s="22" t="s">
        <v>193</v>
      </c>
    </row>
    <row r="129" spans="1:38" ht="111" hidden="1" customHeight="1" x14ac:dyDescent="0.25">
      <c r="A129" s="8" t="str">
        <f t="shared" si="2"/>
        <v>Физические лица за исключением лиц с ОВЗ и инвалидов51.02.02 Социально-культурная деятельность (по видам)Основное общее образованиеОчная</v>
      </c>
      <c r="B129" s="16">
        <v>123</v>
      </c>
      <c r="C129" s="17" t="s">
        <v>169</v>
      </c>
      <c r="D129" s="17" t="s">
        <v>170</v>
      </c>
      <c r="E129" s="18" t="s">
        <v>226</v>
      </c>
      <c r="F129" s="17" t="s">
        <v>394</v>
      </c>
      <c r="G129" s="17" t="s">
        <v>395</v>
      </c>
      <c r="H129" s="18" t="s">
        <v>598</v>
      </c>
      <c r="I129" s="18"/>
      <c r="J129" s="17" t="s">
        <v>73</v>
      </c>
      <c r="K129" s="19" t="s">
        <v>74</v>
      </c>
      <c r="L129" s="18" t="s">
        <v>231</v>
      </c>
      <c r="M129" s="19" t="s">
        <v>37</v>
      </c>
      <c r="N129" s="19" t="s">
        <v>599</v>
      </c>
      <c r="O129" s="19" t="s">
        <v>39</v>
      </c>
      <c r="P129" s="19" t="s">
        <v>40</v>
      </c>
      <c r="Q129" s="19" t="s">
        <v>185</v>
      </c>
      <c r="R129" s="18" t="s">
        <v>179</v>
      </c>
      <c r="S129" s="19" t="s">
        <v>398</v>
      </c>
      <c r="T129" s="18" t="s">
        <v>0</v>
      </c>
      <c r="U129" s="18" t="s">
        <v>399</v>
      </c>
      <c r="V129" s="19" t="s">
        <v>400</v>
      </c>
      <c r="W129" s="19" t="s">
        <v>185</v>
      </c>
      <c r="X129" s="19" t="s">
        <v>185</v>
      </c>
      <c r="Y129" s="19" t="s">
        <v>345</v>
      </c>
      <c r="Z129" s="19" t="s">
        <v>185</v>
      </c>
      <c r="AA129" s="19" t="s">
        <v>185</v>
      </c>
      <c r="AB129" s="19" t="s">
        <v>405</v>
      </c>
      <c r="AC129" s="19" t="s">
        <v>185</v>
      </c>
      <c r="AD129" s="19" t="s">
        <v>185</v>
      </c>
      <c r="AE129" s="19" t="s">
        <v>185</v>
      </c>
      <c r="AF129" s="20" t="s">
        <v>385</v>
      </c>
      <c r="AG129" s="19" t="s">
        <v>185</v>
      </c>
      <c r="AH129" s="18" t="s">
        <v>191</v>
      </c>
      <c r="AI129" s="18" t="s">
        <v>191</v>
      </c>
      <c r="AJ129" s="19" t="s">
        <v>185</v>
      </c>
      <c r="AK129" s="21" t="s">
        <v>407</v>
      </c>
      <c r="AL129" s="22" t="s">
        <v>193</v>
      </c>
    </row>
    <row r="130" spans="1:38" ht="111" hidden="1" customHeight="1" x14ac:dyDescent="0.25">
      <c r="A130" s="8" t="str">
        <f t="shared" si="2"/>
        <v>Физические лица за исключением лиц с ОВЗ и инвалидов53.02.01 Музыкальное образованиеОсновное общее образованиеОчная</v>
      </c>
      <c r="B130" s="16">
        <v>124</v>
      </c>
      <c r="C130" s="17" t="s">
        <v>169</v>
      </c>
      <c r="D130" s="17" t="s">
        <v>170</v>
      </c>
      <c r="E130" s="18" t="s">
        <v>226</v>
      </c>
      <c r="F130" s="17" t="s">
        <v>394</v>
      </c>
      <c r="G130" s="17" t="s">
        <v>395</v>
      </c>
      <c r="H130" s="18" t="s">
        <v>600</v>
      </c>
      <c r="I130" s="18"/>
      <c r="J130" s="17" t="s">
        <v>73</v>
      </c>
      <c r="K130" s="19" t="s">
        <v>74</v>
      </c>
      <c r="L130" s="18" t="s">
        <v>231</v>
      </c>
      <c r="M130" s="19" t="s">
        <v>37</v>
      </c>
      <c r="N130" s="19" t="s">
        <v>601</v>
      </c>
      <c r="O130" s="19" t="s">
        <v>39</v>
      </c>
      <c r="P130" s="19" t="s">
        <v>40</v>
      </c>
      <c r="Q130" s="19" t="s">
        <v>185</v>
      </c>
      <c r="R130" s="18" t="s">
        <v>179</v>
      </c>
      <c r="S130" s="19" t="s">
        <v>398</v>
      </c>
      <c r="T130" s="18" t="s">
        <v>0</v>
      </c>
      <c r="U130" s="18" t="s">
        <v>399</v>
      </c>
      <c r="V130" s="19" t="s">
        <v>400</v>
      </c>
      <c r="W130" s="19" t="s">
        <v>185</v>
      </c>
      <c r="X130" s="19" t="s">
        <v>185</v>
      </c>
      <c r="Y130" s="19" t="s">
        <v>345</v>
      </c>
      <c r="Z130" s="19" t="s">
        <v>185</v>
      </c>
      <c r="AA130" s="19" t="s">
        <v>185</v>
      </c>
      <c r="AB130" s="19" t="s">
        <v>405</v>
      </c>
      <c r="AC130" s="19" t="s">
        <v>185</v>
      </c>
      <c r="AD130" s="19" t="s">
        <v>185</v>
      </c>
      <c r="AE130" s="19" t="s">
        <v>185</v>
      </c>
      <c r="AF130" s="20" t="s">
        <v>557</v>
      </c>
      <c r="AG130" s="19" t="s">
        <v>185</v>
      </c>
      <c r="AH130" s="18" t="s">
        <v>191</v>
      </c>
      <c r="AI130" s="18" t="s">
        <v>191</v>
      </c>
      <c r="AJ130" s="19" t="s">
        <v>185</v>
      </c>
      <c r="AK130" s="21" t="s">
        <v>407</v>
      </c>
      <c r="AL130" s="22" t="s">
        <v>193</v>
      </c>
    </row>
    <row r="131" spans="1:38" ht="111" hidden="1" customHeight="1" x14ac:dyDescent="0.25">
      <c r="A131" s="8" t="str">
        <f t="shared" si="2"/>
        <v>Физические лица с ОВЗ и инвалиды53.02.01 Музыкальное образованиеОсновное общее образованиеОчная</v>
      </c>
      <c r="B131" s="16">
        <v>125</v>
      </c>
      <c r="C131" s="17" t="s">
        <v>169</v>
      </c>
      <c r="D131" s="17" t="s">
        <v>170</v>
      </c>
      <c r="E131" s="18" t="s">
        <v>226</v>
      </c>
      <c r="F131" s="17" t="s">
        <v>394</v>
      </c>
      <c r="G131" s="17" t="s">
        <v>395</v>
      </c>
      <c r="H131" s="18" t="s">
        <v>602</v>
      </c>
      <c r="I131" s="18"/>
      <c r="J131" s="17" t="s">
        <v>73</v>
      </c>
      <c r="K131" s="19" t="s">
        <v>74</v>
      </c>
      <c r="L131" s="18" t="s">
        <v>231</v>
      </c>
      <c r="M131" s="19" t="s">
        <v>50</v>
      </c>
      <c r="N131" s="19" t="s">
        <v>601</v>
      </c>
      <c r="O131" s="19" t="s">
        <v>39</v>
      </c>
      <c r="P131" s="19" t="s">
        <v>40</v>
      </c>
      <c r="Q131" s="19" t="s">
        <v>185</v>
      </c>
      <c r="R131" s="18" t="s">
        <v>179</v>
      </c>
      <c r="S131" s="19" t="s">
        <v>398</v>
      </c>
      <c r="T131" s="18" t="s">
        <v>0</v>
      </c>
      <c r="U131" s="18" t="s">
        <v>399</v>
      </c>
      <c r="V131" s="19" t="s">
        <v>400</v>
      </c>
      <c r="W131" s="19" t="s">
        <v>185</v>
      </c>
      <c r="X131" s="19" t="s">
        <v>185</v>
      </c>
      <c r="Y131" s="19" t="s">
        <v>345</v>
      </c>
      <c r="Z131" s="19" t="s">
        <v>185</v>
      </c>
      <c r="AA131" s="19" t="s">
        <v>185</v>
      </c>
      <c r="AB131" s="19" t="s">
        <v>405</v>
      </c>
      <c r="AC131" s="19" t="s">
        <v>185</v>
      </c>
      <c r="AD131" s="19" t="s">
        <v>185</v>
      </c>
      <c r="AE131" s="19" t="s">
        <v>185</v>
      </c>
      <c r="AF131" s="20" t="s">
        <v>533</v>
      </c>
      <c r="AG131" s="19" t="s">
        <v>185</v>
      </c>
      <c r="AH131" s="18" t="s">
        <v>191</v>
      </c>
      <c r="AI131" s="18" t="s">
        <v>191</v>
      </c>
      <c r="AJ131" s="19" t="s">
        <v>185</v>
      </c>
      <c r="AK131" s="21" t="s">
        <v>407</v>
      </c>
      <c r="AL131" s="22" t="s">
        <v>193</v>
      </c>
    </row>
    <row r="132" spans="1:38" ht="111" hidden="1" customHeight="1" x14ac:dyDescent="0.25">
      <c r="A132" s="8" t="str">
        <f t="shared" si="2"/>
        <v>Физические лица за исключением лиц с ОВЗ и инвалидов54.02.01 Дизайн (по отраслям)Основное общее образованиеОчная</v>
      </c>
      <c r="B132" s="16">
        <v>126</v>
      </c>
      <c r="C132" s="17" t="s">
        <v>169</v>
      </c>
      <c r="D132" s="17" t="s">
        <v>170</v>
      </c>
      <c r="E132" s="18" t="s">
        <v>226</v>
      </c>
      <c r="F132" s="17" t="s">
        <v>394</v>
      </c>
      <c r="G132" s="17" t="s">
        <v>395</v>
      </c>
      <c r="H132" s="18" t="s">
        <v>603</v>
      </c>
      <c r="I132" s="18"/>
      <c r="J132" s="17" t="s">
        <v>73</v>
      </c>
      <c r="K132" s="19" t="s">
        <v>74</v>
      </c>
      <c r="L132" s="18" t="s">
        <v>231</v>
      </c>
      <c r="M132" s="19" t="s">
        <v>37</v>
      </c>
      <c r="N132" s="19" t="s">
        <v>604</v>
      </c>
      <c r="O132" s="19" t="s">
        <v>39</v>
      </c>
      <c r="P132" s="19" t="s">
        <v>40</v>
      </c>
      <c r="Q132" s="19" t="s">
        <v>185</v>
      </c>
      <c r="R132" s="18" t="s">
        <v>179</v>
      </c>
      <c r="S132" s="19" t="s">
        <v>398</v>
      </c>
      <c r="T132" s="18" t="s">
        <v>0</v>
      </c>
      <c r="U132" s="18" t="s">
        <v>399</v>
      </c>
      <c r="V132" s="19" t="s">
        <v>400</v>
      </c>
      <c r="W132" s="19" t="s">
        <v>185</v>
      </c>
      <c r="X132" s="19" t="s">
        <v>185</v>
      </c>
      <c r="Y132" s="19" t="s">
        <v>345</v>
      </c>
      <c r="Z132" s="19" t="s">
        <v>185</v>
      </c>
      <c r="AA132" s="19" t="s">
        <v>185</v>
      </c>
      <c r="AB132" s="19" t="s">
        <v>405</v>
      </c>
      <c r="AC132" s="19" t="s">
        <v>185</v>
      </c>
      <c r="AD132" s="19" t="s">
        <v>185</v>
      </c>
      <c r="AE132" s="19" t="s">
        <v>185</v>
      </c>
      <c r="AF132" s="20" t="s">
        <v>487</v>
      </c>
      <c r="AG132" s="19" t="s">
        <v>185</v>
      </c>
      <c r="AH132" s="18" t="s">
        <v>191</v>
      </c>
      <c r="AI132" s="18" t="s">
        <v>191</v>
      </c>
      <c r="AJ132" s="19" t="s">
        <v>185</v>
      </c>
      <c r="AK132" s="21" t="s">
        <v>407</v>
      </c>
      <c r="AL132" s="22" t="s">
        <v>193</v>
      </c>
    </row>
    <row r="133" spans="1:38" ht="111" hidden="1" customHeight="1" x14ac:dyDescent="0.25">
      <c r="A133" s="8" t="str">
        <f t="shared" si="2"/>
        <v>Физические лица с ОВЗ и инвалиды54.02.01 Дизайн (по отраслям)Основное общее образованиеОчная</v>
      </c>
      <c r="B133" s="16">
        <v>127</v>
      </c>
      <c r="C133" s="17" t="s">
        <v>169</v>
      </c>
      <c r="D133" s="17" t="s">
        <v>170</v>
      </c>
      <c r="E133" s="18" t="s">
        <v>226</v>
      </c>
      <c r="F133" s="17" t="s">
        <v>394</v>
      </c>
      <c r="G133" s="17" t="s">
        <v>395</v>
      </c>
      <c r="H133" s="18" t="s">
        <v>605</v>
      </c>
      <c r="I133" s="18"/>
      <c r="J133" s="17" t="s">
        <v>73</v>
      </c>
      <c r="K133" s="19" t="s">
        <v>74</v>
      </c>
      <c r="L133" s="18" t="s">
        <v>231</v>
      </c>
      <c r="M133" s="19" t="s">
        <v>50</v>
      </c>
      <c r="N133" s="19" t="s">
        <v>604</v>
      </c>
      <c r="O133" s="19" t="s">
        <v>39</v>
      </c>
      <c r="P133" s="19" t="s">
        <v>40</v>
      </c>
      <c r="Q133" s="19" t="s">
        <v>185</v>
      </c>
      <c r="R133" s="18" t="s">
        <v>179</v>
      </c>
      <c r="S133" s="19" t="s">
        <v>398</v>
      </c>
      <c r="T133" s="18" t="s">
        <v>0</v>
      </c>
      <c r="U133" s="18" t="s">
        <v>399</v>
      </c>
      <c r="V133" s="19" t="s">
        <v>400</v>
      </c>
      <c r="W133" s="19" t="s">
        <v>185</v>
      </c>
      <c r="X133" s="19" t="s">
        <v>185</v>
      </c>
      <c r="Y133" s="19" t="s">
        <v>345</v>
      </c>
      <c r="Z133" s="19" t="s">
        <v>185</v>
      </c>
      <c r="AA133" s="19" t="s">
        <v>185</v>
      </c>
      <c r="AB133" s="19" t="s">
        <v>405</v>
      </c>
      <c r="AC133" s="19" t="s">
        <v>185</v>
      </c>
      <c r="AD133" s="19" t="s">
        <v>185</v>
      </c>
      <c r="AE133" s="19" t="s">
        <v>185</v>
      </c>
      <c r="AF133" s="20" t="s">
        <v>487</v>
      </c>
      <c r="AG133" s="19" t="s">
        <v>185</v>
      </c>
      <c r="AH133" s="18" t="s">
        <v>191</v>
      </c>
      <c r="AI133" s="18" t="s">
        <v>191</v>
      </c>
      <c r="AJ133" s="19" t="s">
        <v>185</v>
      </c>
      <c r="AK133" s="21" t="s">
        <v>407</v>
      </c>
      <c r="AL133" s="22" t="s">
        <v>193</v>
      </c>
    </row>
    <row r="134" spans="1:38" ht="111" hidden="1" customHeight="1" x14ac:dyDescent="0.25">
      <c r="A134" s="8" t="str">
        <f t="shared" si="2"/>
        <v>Физические лица за исключением лиц с ОВЗ и инвалидов09.02.06 Сетевое и системное администрированиеОсновное общее образованиеОчная</v>
      </c>
      <c r="B134" s="16">
        <v>128</v>
      </c>
      <c r="C134" s="17" t="s">
        <v>169</v>
      </c>
      <c r="D134" s="17" t="s">
        <v>170</v>
      </c>
      <c r="E134" s="18" t="s">
        <v>226</v>
      </c>
      <c r="F134" s="17" t="s">
        <v>394</v>
      </c>
      <c r="G134" s="17" t="s">
        <v>395</v>
      </c>
      <c r="H134" s="18" t="s">
        <v>606</v>
      </c>
      <c r="I134" s="18"/>
      <c r="J134" s="17" t="s">
        <v>73</v>
      </c>
      <c r="K134" s="19" t="s">
        <v>74</v>
      </c>
      <c r="L134" s="18" t="s">
        <v>231</v>
      </c>
      <c r="M134" s="19" t="s">
        <v>37</v>
      </c>
      <c r="N134" s="19" t="s">
        <v>81</v>
      </c>
      <c r="O134" s="19" t="s">
        <v>39</v>
      </c>
      <c r="P134" s="19" t="s">
        <v>40</v>
      </c>
      <c r="Q134" s="19" t="s">
        <v>185</v>
      </c>
      <c r="R134" s="18" t="s">
        <v>179</v>
      </c>
      <c r="S134" s="19" t="s">
        <v>398</v>
      </c>
      <c r="T134" s="18" t="s">
        <v>0</v>
      </c>
      <c r="U134" s="18" t="s">
        <v>399</v>
      </c>
      <c r="V134" s="19" t="s">
        <v>400</v>
      </c>
      <c r="W134" s="19" t="s">
        <v>185</v>
      </c>
      <c r="X134" s="19" t="s">
        <v>185</v>
      </c>
      <c r="Y134" s="19" t="s">
        <v>345</v>
      </c>
      <c r="Z134" s="19" t="s">
        <v>185</v>
      </c>
      <c r="AA134" s="19" t="s">
        <v>185</v>
      </c>
      <c r="AB134" s="19" t="s">
        <v>607</v>
      </c>
      <c r="AC134" s="19" t="s">
        <v>185</v>
      </c>
      <c r="AD134" s="19" t="s">
        <v>185</v>
      </c>
      <c r="AE134" s="19" t="s">
        <v>185</v>
      </c>
      <c r="AF134" s="20" t="s">
        <v>608</v>
      </c>
      <c r="AG134" s="19" t="s">
        <v>185</v>
      </c>
      <c r="AH134" s="18" t="s">
        <v>191</v>
      </c>
      <c r="AI134" s="18" t="s">
        <v>191</v>
      </c>
      <c r="AJ134" s="19" t="s">
        <v>185</v>
      </c>
      <c r="AK134" s="21" t="s">
        <v>285</v>
      </c>
      <c r="AL134" s="22" t="s">
        <v>193</v>
      </c>
    </row>
    <row r="135" spans="1:38" ht="111" hidden="1" customHeight="1" x14ac:dyDescent="0.25">
      <c r="A135" s="8" t="str">
        <f t="shared" si="2"/>
        <v>Физические лица с ОВЗ и инвалиды09.02.06 Сетевое и системное администрированиеОсновное общее образованиеОчная</v>
      </c>
      <c r="B135" s="16">
        <v>129</v>
      </c>
      <c r="C135" s="17" t="s">
        <v>169</v>
      </c>
      <c r="D135" s="17" t="s">
        <v>170</v>
      </c>
      <c r="E135" s="18" t="s">
        <v>226</v>
      </c>
      <c r="F135" s="17" t="s">
        <v>394</v>
      </c>
      <c r="G135" s="17" t="s">
        <v>395</v>
      </c>
      <c r="H135" s="18" t="s">
        <v>609</v>
      </c>
      <c r="I135" s="18"/>
      <c r="J135" s="17" t="s">
        <v>73</v>
      </c>
      <c r="K135" s="19" t="s">
        <v>74</v>
      </c>
      <c r="L135" s="18" t="s">
        <v>231</v>
      </c>
      <c r="M135" s="19" t="s">
        <v>50</v>
      </c>
      <c r="N135" s="19" t="s">
        <v>81</v>
      </c>
      <c r="O135" s="19" t="s">
        <v>39</v>
      </c>
      <c r="P135" s="19" t="s">
        <v>40</v>
      </c>
      <c r="Q135" s="19" t="s">
        <v>185</v>
      </c>
      <c r="R135" s="18" t="s">
        <v>179</v>
      </c>
      <c r="S135" s="19" t="s">
        <v>398</v>
      </c>
      <c r="T135" s="18" t="s">
        <v>0</v>
      </c>
      <c r="U135" s="18" t="s">
        <v>399</v>
      </c>
      <c r="V135" s="19" t="s">
        <v>400</v>
      </c>
      <c r="W135" s="19" t="s">
        <v>185</v>
      </c>
      <c r="X135" s="19" t="s">
        <v>185</v>
      </c>
      <c r="Y135" s="19" t="s">
        <v>236</v>
      </c>
      <c r="Z135" s="19" t="s">
        <v>185</v>
      </c>
      <c r="AA135" s="19" t="s">
        <v>185</v>
      </c>
      <c r="AB135" s="19" t="s">
        <v>607</v>
      </c>
      <c r="AC135" s="19" t="s">
        <v>185</v>
      </c>
      <c r="AD135" s="19" t="s">
        <v>185</v>
      </c>
      <c r="AE135" s="19" t="s">
        <v>185</v>
      </c>
      <c r="AF135" s="20" t="s">
        <v>610</v>
      </c>
      <c r="AG135" s="19" t="s">
        <v>185</v>
      </c>
      <c r="AH135" s="18" t="s">
        <v>191</v>
      </c>
      <c r="AI135" s="18" t="s">
        <v>191</v>
      </c>
      <c r="AJ135" s="19" t="s">
        <v>185</v>
      </c>
      <c r="AK135" s="21" t="s">
        <v>407</v>
      </c>
      <c r="AL135" s="22" t="s">
        <v>193</v>
      </c>
    </row>
    <row r="136" spans="1:38" ht="111" hidden="1" customHeight="1" x14ac:dyDescent="0.25">
      <c r="A136" s="8" t="str">
        <f t="shared" ref="A136:A201" si="3">M136&amp;N136&amp;O136&amp;P136</f>
        <v>Физические лица за исключением лиц с ОВЗ и инвалидов09.02.07 Информационные системы и программированиеОсновное общее образованиеОчная</v>
      </c>
      <c r="B136" s="16">
        <v>130</v>
      </c>
      <c r="C136" s="17" t="s">
        <v>169</v>
      </c>
      <c r="D136" s="17" t="s">
        <v>170</v>
      </c>
      <c r="E136" s="18" t="s">
        <v>226</v>
      </c>
      <c r="F136" s="17" t="s">
        <v>394</v>
      </c>
      <c r="G136" s="17" t="s">
        <v>395</v>
      </c>
      <c r="H136" s="18" t="s">
        <v>611</v>
      </c>
      <c r="I136" s="18"/>
      <c r="J136" s="17" t="s">
        <v>73</v>
      </c>
      <c r="K136" s="19" t="s">
        <v>74</v>
      </c>
      <c r="L136" s="18" t="s">
        <v>231</v>
      </c>
      <c r="M136" s="19" t="s">
        <v>37</v>
      </c>
      <c r="N136" s="19" t="s">
        <v>82</v>
      </c>
      <c r="O136" s="19" t="s">
        <v>39</v>
      </c>
      <c r="P136" s="19" t="s">
        <v>40</v>
      </c>
      <c r="Q136" s="19" t="s">
        <v>185</v>
      </c>
      <c r="R136" s="18" t="s">
        <v>179</v>
      </c>
      <c r="S136" s="19" t="s">
        <v>398</v>
      </c>
      <c r="T136" s="18" t="s">
        <v>0</v>
      </c>
      <c r="U136" s="18" t="s">
        <v>399</v>
      </c>
      <c r="V136" s="19" t="s">
        <v>400</v>
      </c>
      <c r="W136" s="19" t="s">
        <v>185</v>
      </c>
      <c r="X136" s="19" t="s">
        <v>185</v>
      </c>
      <c r="Y136" s="19" t="s">
        <v>345</v>
      </c>
      <c r="Z136" s="19" t="s">
        <v>185</v>
      </c>
      <c r="AA136" s="19" t="s">
        <v>185</v>
      </c>
      <c r="AB136" s="19" t="s">
        <v>607</v>
      </c>
      <c r="AC136" s="19" t="s">
        <v>185</v>
      </c>
      <c r="AD136" s="19" t="s">
        <v>185</v>
      </c>
      <c r="AE136" s="19" t="s">
        <v>185</v>
      </c>
      <c r="AF136" s="20" t="s">
        <v>612</v>
      </c>
      <c r="AG136" s="19" t="s">
        <v>185</v>
      </c>
      <c r="AH136" s="18" t="s">
        <v>191</v>
      </c>
      <c r="AI136" s="18" t="s">
        <v>191</v>
      </c>
      <c r="AJ136" s="19" t="s">
        <v>185</v>
      </c>
      <c r="AK136" s="21" t="s">
        <v>285</v>
      </c>
      <c r="AL136" s="22" t="s">
        <v>193</v>
      </c>
    </row>
    <row r="137" spans="1:38" ht="111" hidden="1" customHeight="1" x14ac:dyDescent="0.25">
      <c r="A137" s="8" t="str">
        <f t="shared" si="3"/>
        <v>Физические лица за исключением лиц с ОВЗ и инвалидов09.02.07 Информационные системы и программированиеСреднее общее образованиеОчная</v>
      </c>
      <c r="B137" s="16">
        <v>131</v>
      </c>
      <c r="C137" s="17" t="s">
        <v>169</v>
      </c>
      <c r="D137" s="17" t="s">
        <v>170</v>
      </c>
      <c r="E137" s="18" t="s">
        <v>226</v>
      </c>
      <c r="F137" s="17" t="s">
        <v>394</v>
      </c>
      <c r="G137" s="17" t="s">
        <v>395</v>
      </c>
      <c r="H137" s="18" t="s">
        <v>613</v>
      </c>
      <c r="I137" s="18"/>
      <c r="J137" s="17" t="s">
        <v>73</v>
      </c>
      <c r="K137" s="19" t="s">
        <v>74</v>
      </c>
      <c r="L137" s="18" t="s">
        <v>231</v>
      </c>
      <c r="M137" s="19" t="s">
        <v>37</v>
      </c>
      <c r="N137" s="19" t="s">
        <v>82</v>
      </c>
      <c r="O137" s="19" t="s">
        <v>87</v>
      </c>
      <c r="P137" s="19" t="s">
        <v>40</v>
      </c>
      <c r="Q137" s="19" t="s">
        <v>185</v>
      </c>
      <c r="R137" s="18" t="s">
        <v>179</v>
      </c>
      <c r="S137" s="19" t="s">
        <v>398</v>
      </c>
      <c r="T137" s="18" t="s">
        <v>0</v>
      </c>
      <c r="U137" s="18" t="s">
        <v>399</v>
      </c>
      <c r="V137" s="19" t="s">
        <v>400</v>
      </c>
      <c r="W137" s="19" t="s">
        <v>185</v>
      </c>
      <c r="X137" s="19" t="s">
        <v>185</v>
      </c>
      <c r="Y137" s="19" t="s">
        <v>236</v>
      </c>
      <c r="Z137" s="19" t="s">
        <v>185</v>
      </c>
      <c r="AA137" s="19" t="s">
        <v>185</v>
      </c>
      <c r="AB137" s="19" t="s">
        <v>614</v>
      </c>
      <c r="AC137" s="19" t="s">
        <v>185</v>
      </c>
      <c r="AD137" s="19" t="s">
        <v>185</v>
      </c>
      <c r="AE137" s="19" t="s">
        <v>185</v>
      </c>
      <c r="AF137" s="20" t="s">
        <v>385</v>
      </c>
      <c r="AG137" s="19" t="s">
        <v>185</v>
      </c>
      <c r="AH137" s="18" t="s">
        <v>191</v>
      </c>
      <c r="AI137" s="18" t="s">
        <v>191</v>
      </c>
      <c r="AJ137" s="19" t="s">
        <v>185</v>
      </c>
      <c r="AK137" s="21" t="s">
        <v>407</v>
      </c>
      <c r="AL137" s="22" t="s">
        <v>193</v>
      </c>
    </row>
    <row r="138" spans="1:38" ht="111" hidden="1" customHeight="1" x14ac:dyDescent="0.25">
      <c r="A138" s="8" t="str">
        <f t="shared" si="3"/>
        <v>Физические лица с ОВЗ и инвалиды09.02.07 Информационные системы и программированиеОсновное общее образованиеОчная</v>
      </c>
      <c r="B138" s="16">
        <v>132</v>
      </c>
      <c r="C138" s="17" t="s">
        <v>169</v>
      </c>
      <c r="D138" s="17" t="s">
        <v>170</v>
      </c>
      <c r="E138" s="18" t="s">
        <v>226</v>
      </c>
      <c r="F138" s="17" t="s">
        <v>394</v>
      </c>
      <c r="G138" s="17" t="s">
        <v>395</v>
      </c>
      <c r="H138" s="18" t="s">
        <v>615</v>
      </c>
      <c r="I138" s="18"/>
      <c r="J138" s="17" t="s">
        <v>73</v>
      </c>
      <c r="K138" s="19" t="s">
        <v>74</v>
      </c>
      <c r="L138" s="18" t="s">
        <v>231</v>
      </c>
      <c r="M138" s="19" t="s">
        <v>50</v>
      </c>
      <c r="N138" s="19" t="s">
        <v>82</v>
      </c>
      <c r="O138" s="19" t="s">
        <v>39</v>
      </c>
      <c r="P138" s="19" t="s">
        <v>40</v>
      </c>
      <c r="Q138" s="19" t="s">
        <v>185</v>
      </c>
      <c r="R138" s="18" t="s">
        <v>179</v>
      </c>
      <c r="S138" s="19" t="s">
        <v>398</v>
      </c>
      <c r="T138" s="18" t="s">
        <v>0</v>
      </c>
      <c r="U138" s="18" t="s">
        <v>399</v>
      </c>
      <c r="V138" s="19" t="s">
        <v>400</v>
      </c>
      <c r="W138" s="19" t="s">
        <v>185</v>
      </c>
      <c r="X138" s="19" t="s">
        <v>185</v>
      </c>
      <c r="Y138" s="19" t="s">
        <v>345</v>
      </c>
      <c r="Z138" s="19" t="s">
        <v>185</v>
      </c>
      <c r="AA138" s="19" t="s">
        <v>185</v>
      </c>
      <c r="AB138" s="19" t="s">
        <v>614</v>
      </c>
      <c r="AC138" s="19" t="s">
        <v>185</v>
      </c>
      <c r="AD138" s="19" t="s">
        <v>185</v>
      </c>
      <c r="AE138" s="19" t="s">
        <v>185</v>
      </c>
      <c r="AF138" s="20" t="s">
        <v>616</v>
      </c>
      <c r="AG138" s="19" t="s">
        <v>185</v>
      </c>
      <c r="AH138" s="18" t="s">
        <v>191</v>
      </c>
      <c r="AI138" s="18" t="s">
        <v>191</v>
      </c>
      <c r="AJ138" s="19" t="s">
        <v>185</v>
      </c>
      <c r="AK138" s="21" t="s">
        <v>285</v>
      </c>
      <c r="AL138" s="22" t="s">
        <v>193</v>
      </c>
    </row>
    <row r="139" spans="1:38" ht="111" hidden="1" customHeight="1" x14ac:dyDescent="0.25">
      <c r="A139" s="8" t="str">
        <f t="shared" si="3"/>
        <v>Физические лица за исключением лиц с ОВЗ и инвалидов15.02.12 Монтаж, техническое обслуживание и ремонт промышленного оборудования (по отраслям)Основное общее образованиеОчная</v>
      </c>
      <c r="B139" s="16">
        <v>133</v>
      </c>
      <c r="C139" s="17" t="s">
        <v>169</v>
      </c>
      <c r="D139" s="17" t="s">
        <v>170</v>
      </c>
      <c r="E139" s="18" t="s">
        <v>226</v>
      </c>
      <c r="F139" s="17" t="s">
        <v>394</v>
      </c>
      <c r="G139" s="17" t="s">
        <v>395</v>
      </c>
      <c r="H139" s="18" t="s">
        <v>617</v>
      </c>
      <c r="I139" s="18"/>
      <c r="J139" s="17" t="s">
        <v>73</v>
      </c>
      <c r="K139" s="19" t="s">
        <v>74</v>
      </c>
      <c r="L139" s="18" t="s">
        <v>231</v>
      </c>
      <c r="M139" s="19" t="s">
        <v>37</v>
      </c>
      <c r="N139" s="19" t="s">
        <v>618</v>
      </c>
      <c r="O139" s="19" t="s">
        <v>39</v>
      </c>
      <c r="P139" s="19" t="s">
        <v>40</v>
      </c>
      <c r="Q139" s="19" t="s">
        <v>185</v>
      </c>
      <c r="R139" s="18" t="s">
        <v>179</v>
      </c>
      <c r="S139" s="19" t="s">
        <v>398</v>
      </c>
      <c r="T139" s="18" t="s">
        <v>0</v>
      </c>
      <c r="U139" s="18" t="s">
        <v>399</v>
      </c>
      <c r="V139" s="19" t="s">
        <v>400</v>
      </c>
      <c r="W139" s="19" t="s">
        <v>185</v>
      </c>
      <c r="X139" s="19" t="s">
        <v>185</v>
      </c>
      <c r="Y139" s="19" t="s">
        <v>345</v>
      </c>
      <c r="Z139" s="19" t="s">
        <v>185</v>
      </c>
      <c r="AA139" s="19" t="s">
        <v>185</v>
      </c>
      <c r="AB139" s="19" t="s">
        <v>607</v>
      </c>
      <c r="AC139" s="19" t="s">
        <v>185</v>
      </c>
      <c r="AD139" s="19" t="s">
        <v>185</v>
      </c>
      <c r="AE139" s="19" t="s">
        <v>185</v>
      </c>
      <c r="AF139" s="20" t="s">
        <v>430</v>
      </c>
      <c r="AG139" s="19" t="s">
        <v>185</v>
      </c>
      <c r="AH139" s="18" t="s">
        <v>191</v>
      </c>
      <c r="AI139" s="18" t="s">
        <v>191</v>
      </c>
      <c r="AJ139" s="19" t="s">
        <v>185</v>
      </c>
      <c r="AK139" s="21" t="s">
        <v>407</v>
      </c>
      <c r="AL139" s="22" t="s">
        <v>193</v>
      </c>
    </row>
    <row r="140" spans="1:38" ht="111" hidden="1" customHeight="1" x14ac:dyDescent="0.25">
      <c r="A140" s="8" t="str">
        <f t="shared" si="3"/>
        <v>Физические лица с ОВЗ и инвалиды15.02.12 Монтаж, техническое обслуживание и ремонт промышленного оборудования (по отраслям)Основное общее образованиеОчная</v>
      </c>
      <c r="B140" s="16">
        <v>134</v>
      </c>
      <c r="C140" s="17" t="s">
        <v>169</v>
      </c>
      <c r="D140" s="17" t="s">
        <v>170</v>
      </c>
      <c r="E140" s="18" t="s">
        <v>226</v>
      </c>
      <c r="F140" s="17" t="s">
        <v>394</v>
      </c>
      <c r="G140" s="17" t="s">
        <v>395</v>
      </c>
      <c r="H140" s="18" t="s">
        <v>619</v>
      </c>
      <c r="I140" s="18"/>
      <c r="J140" s="17" t="s">
        <v>73</v>
      </c>
      <c r="K140" s="19" t="s">
        <v>74</v>
      </c>
      <c r="L140" s="18" t="s">
        <v>231</v>
      </c>
      <c r="M140" s="19" t="s">
        <v>50</v>
      </c>
      <c r="N140" s="19" t="s">
        <v>618</v>
      </c>
      <c r="O140" s="19" t="s">
        <v>39</v>
      </c>
      <c r="P140" s="19" t="s">
        <v>40</v>
      </c>
      <c r="Q140" s="19" t="s">
        <v>185</v>
      </c>
      <c r="R140" s="18" t="s">
        <v>179</v>
      </c>
      <c r="S140" s="19" t="s">
        <v>398</v>
      </c>
      <c r="T140" s="18" t="s">
        <v>0</v>
      </c>
      <c r="U140" s="18" t="s">
        <v>399</v>
      </c>
      <c r="V140" s="19" t="s">
        <v>400</v>
      </c>
      <c r="W140" s="19" t="s">
        <v>185</v>
      </c>
      <c r="X140" s="19" t="s">
        <v>185</v>
      </c>
      <c r="Y140" s="19" t="s">
        <v>345</v>
      </c>
      <c r="Z140" s="19" t="s">
        <v>185</v>
      </c>
      <c r="AA140" s="19" t="s">
        <v>185</v>
      </c>
      <c r="AB140" s="19" t="s">
        <v>620</v>
      </c>
      <c r="AC140" s="19" t="s">
        <v>185</v>
      </c>
      <c r="AD140" s="19" t="s">
        <v>185</v>
      </c>
      <c r="AE140" s="19" t="s">
        <v>185</v>
      </c>
      <c r="AF140" s="20" t="s">
        <v>452</v>
      </c>
      <c r="AG140" s="19" t="s">
        <v>185</v>
      </c>
      <c r="AH140" s="18" t="s">
        <v>191</v>
      </c>
      <c r="AI140" s="18" t="s">
        <v>191</v>
      </c>
      <c r="AJ140" s="19" t="s">
        <v>185</v>
      </c>
      <c r="AK140" s="21" t="s">
        <v>407</v>
      </c>
      <c r="AL140" s="22" t="s">
        <v>193</v>
      </c>
    </row>
    <row r="141" spans="1:38" ht="111" hidden="1" customHeight="1" x14ac:dyDescent="0.25">
      <c r="A141" s="8" t="str">
        <f t="shared" si="3"/>
        <v>Физические лица за исключением лиц с ОВЗ и инвалидов15.02.13 Техническое обслуживание и ремонт систем вентиляции и кондиционированияОсновное общее образованиеОчная</v>
      </c>
      <c r="B141" s="16">
        <v>135</v>
      </c>
      <c r="C141" s="17" t="s">
        <v>169</v>
      </c>
      <c r="D141" s="17" t="s">
        <v>170</v>
      </c>
      <c r="E141" s="18" t="s">
        <v>226</v>
      </c>
      <c r="F141" s="17" t="s">
        <v>394</v>
      </c>
      <c r="G141" s="17" t="s">
        <v>395</v>
      </c>
      <c r="H141" s="18" t="s">
        <v>621</v>
      </c>
      <c r="I141" s="18"/>
      <c r="J141" s="17" t="s">
        <v>73</v>
      </c>
      <c r="K141" s="19" t="s">
        <v>74</v>
      </c>
      <c r="L141" s="18" t="s">
        <v>231</v>
      </c>
      <c r="M141" s="19" t="s">
        <v>37</v>
      </c>
      <c r="N141" s="19" t="s">
        <v>622</v>
      </c>
      <c r="O141" s="19" t="s">
        <v>39</v>
      </c>
      <c r="P141" s="19" t="s">
        <v>40</v>
      </c>
      <c r="Q141" s="19" t="s">
        <v>185</v>
      </c>
      <c r="R141" s="18" t="s">
        <v>179</v>
      </c>
      <c r="S141" s="19" t="s">
        <v>398</v>
      </c>
      <c r="T141" s="18" t="s">
        <v>0</v>
      </c>
      <c r="U141" s="18" t="s">
        <v>399</v>
      </c>
      <c r="V141" s="19" t="s">
        <v>400</v>
      </c>
      <c r="W141" s="19" t="s">
        <v>185</v>
      </c>
      <c r="X141" s="19" t="s">
        <v>185</v>
      </c>
      <c r="Y141" s="19" t="s">
        <v>345</v>
      </c>
      <c r="Z141" s="19" t="s">
        <v>185</v>
      </c>
      <c r="AA141" s="19" t="s">
        <v>185</v>
      </c>
      <c r="AB141" s="19" t="s">
        <v>607</v>
      </c>
      <c r="AC141" s="19" t="s">
        <v>185</v>
      </c>
      <c r="AD141" s="19" t="s">
        <v>185</v>
      </c>
      <c r="AE141" s="19" t="s">
        <v>185</v>
      </c>
      <c r="AF141" s="20" t="s">
        <v>430</v>
      </c>
      <c r="AG141" s="19" t="s">
        <v>185</v>
      </c>
      <c r="AH141" s="18" t="s">
        <v>191</v>
      </c>
      <c r="AI141" s="18" t="s">
        <v>191</v>
      </c>
      <c r="AJ141" s="19" t="s">
        <v>185</v>
      </c>
      <c r="AK141" s="21" t="s">
        <v>407</v>
      </c>
      <c r="AL141" s="22" t="s">
        <v>193</v>
      </c>
    </row>
    <row r="142" spans="1:38" ht="111" hidden="1" customHeight="1" x14ac:dyDescent="0.25">
      <c r="A142" s="8" t="str">
        <f t="shared" si="3"/>
        <v>Физические лица за исключением лиц с ОВЗ и инвалидов15.02.14 Оснащение средствами автоматизации технологических процессов и производств (по отраслям)Основное общее образованиеОчная</v>
      </c>
      <c r="B142" s="16">
        <v>136</v>
      </c>
      <c r="C142" s="17" t="s">
        <v>169</v>
      </c>
      <c r="D142" s="17" t="s">
        <v>170</v>
      </c>
      <c r="E142" s="18" t="s">
        <v>226</v>
      </c>
      <c r="F142" s="17" t="s">
        <v>394</v>
      </c>
      <c r="G142" s="17" t="s">
        <v>395</v>
      </c>
      <c r="H142" s="18" t="s">
        <v>623</v>
      </c>
      <c r="I142" s="18"/>
      <c r="J142" s="17" t="s">
        <v>73</v>
      </c>
      <c r="K142" s="19" t="s">
        <v>74</v>
      </c>
      <c r="L142" s="18" t="s">
        <v>231</v>
      </c>
      <c r="M142" s="19" t="s">
        <v>37</v>
      </c>
      <c r="N142" s="19" t="s">
        <v>624</v>
      </c>
      <c r="O142" s="19" t="s">
        <v>39</v>
      </c>
      <c r="P142" s="19" t="s">
        <v>40</v>
      </c>
      <c r="Q142" s="19" t="s">
        <v>185</v>
      </c>
      <c r="R142" s="18" t="s">
        <v>179</v>
      </c>
      <c r="S142" s="19" t="s">
        <v>398</v>
      </c>
      <c r="T142" s="18" t="s">
        <v>0</v>
      </c>
      <c r="U142" s="18" t="s">
        <v>399</v>
      </c>
      <c r="V142" s="19" t="s">
        <v>400</v>
      </c>
      <c r="W142" s="19" t="s">
        <v>185</v>
      </c>
      <c r="X142" s="19" t="s">
        <v>185</v>
      </c>
      <c r="Y142" s="19" t="s">
        <v>345</v>
      </c>
      <c r="Z142" s="19" t="s">
        <v>185</v>
      </c>
      <c r="AA142" s="19" t="s">
        <v>185</v>
      </c>
      <c r="AB142" s="19" t="s">
        <v>620</v>
      </c>
      <c r="AC142" s="19" t="s">
        <v>185</v>
      </c>
      <c r="AD142" s="19" t="s">
        <v>185</v>
      </c>
      <c r="AE142" s="19" t="s">
        <v>185</v>
      </c>
      <c r="AF142" s="20" t="s">
        <v>452</v>
      </c>
      <c r="AG142" s="19" t="s">
        <v>185</v>
      </c>
      <c r="AH142" s="18" t="s">
        <v>191</v>
      </c>
      <c r="AI142" s="18" t="s">
        <v>191</v>
      </c>
      <c r="AJ142" s="19" t="s">
        <v>185</v>
      </c>
      <c r="AK142" s="21" t="s">
        <v>407</v>
      </c>
      <c r="AL142" s="22" t="s">
        <v>193</v>
      </c>
    </row>
    <row r="143" spans="1:38" ht="111" hidden="1" customHeight="1" x14ac:dyDescent="0.25">
      <c r="A143" s="8" t="str">
        <f t="shared" si="3"/>
        <v>Физические лица с ОВЗ и инвалиды15.02.14 Оснащение средствами автоматизации технологических процессов и производств (по отраслям)Основное общее образованиеОчная</v>
      </c>
      <c r="B143" s="16">
        <v>137</v>
      </c>
      <c r="C143" s="17" t="s">
        <v>169</v>
      </c>
      <c r="D143" s="17" t="s">
        <v>170</v>
      </c>
      <c r="E143" s="18" t="s">
        <v>226</v>
      </c>
      <c r="F143" s="17" t="s">
        <v>394</v>
      </c>
      <c r="G143" s="17" t="s">
        <v>395</v>
      </c>
      <c r="H143" s="18" t="s">
        <v>625</v>
      </c>
      <c r="I143" s="18"/>
      <c r="J143" s="17" t="s">
        <v>73</v>
      </c>
      <c r="K143" s="19" t="s">
        <v>74</v>
      </c>
      <c r="L143" s="18" t="s">
        <v>231</v>
      </c>
      <c r="M143" s="19" t="s">
        <v>50</v>
      </c>
      <c r="N143" s="19" t="s">
        <v>624</v>
      </c>
      <c r="O143" s="19" t="s">
        <v>39</v>
      </c>
      <c r="P143" s="19" t="s">
        <v>40</v>
      </c>
      <c r="Q143" s="19" t="s">
        <v>185</v>
      </c>
      <c r="R143" s="18" t="s">
        <v>179</v>
      </c>
      <c r="S143" s="19" t="s">
        <v>398</v>
      </c>
      <c r="T143" s="18" t="s">
        <v>0</v>
      </c>
      <c r="U143" s="18" t="s">
        <v>399</v>
      </c>
      <c r="V143" s="19" t="s">
        <v>400</v>
      </c>
      <c r="W143" s="19" t="s">
        <v>185</v>
      </c>
      <c r="X143" s="19" t="s">
        <v>185</v>
      </c>
      <c r="Y143" s="19" t="s">
        <v>345</v>
      </c>
      <c r="Z143" s="19" t="s">
        <v>185</v>
      </c>
      <c r="AA143" s="19" t="s">
        <v>185</v>
      </c>
      <c r="AB143" s="19" t="s">
        <v>620</v>
      </c>
      <c r="AC143" s="19" t="s">
        <v>185</v>
      </c>
      <c r="AD143" s="19" t="s">
        <v>185</v>
      </c>
      <c r="AE143" s="19" t="s">
        <v>185</v>
      </c>
      <c r="AF143" s="20" t="s">
        <v>452</v>
      </c>
      <c r="AG143" s="19" t="s">
        <v>185</v>
      </c>
      <c r="AH143" s="18" t="s">
        <v>191</v>
      </c>
      <c r="AI143" s="18" t="s">
        <v>191</v>
      </c>
      <c r="AJ143" s="19" t="s">
        <v>185</v>
      </c>
      <c r="AK143" s="21" t="s">
        <v>407</v>
      </c>
      <c r="AL143" s="22" t="s">
        <v>193</v>
      </c>
    </row>
    <row r="144" spans="1:38" ht="111" hidden="1" customHeight="1" x14ac:dyDescent="0.25">
      <c r="A144" s="8" t="str">
        <f t="shared" si="3"/>
        <v>Физические лица за исключением лиц с ОВЗ и инвалидов15.02.15 Технология металлообрабатывающего производстваОсновное общее образованиеОчная</v>
      </c>
      <c r="B144" s="16">
        <v>138</v>
      </c>
      <c r="C144" s="17" t="s">
        <v>169</v>
      </c>
      <c r="D144" s="17" t="s">
        <v>170</v>
      </c>
      <c r="E144" s="18" t="s">
        <v>226</v>
      </c>
      <c r="F144" s="17" t="s">
        <v>394</v>
      </c>
      <c r="G144" s="17" t="s">
        <v>395</v>
      </c>
      <c r="H144" s="18" t="s">
        <v>626</v>
      </c>
      <c r="I144" s="18"/>
      <c r="J144" s="17" t="s">
        <v>73</v>
      </c>
      <c r="K144" s="19" t="s">
        <v>74</v>
      </c>
      <c r="L144" s="18" t="s">
        <v>231</v>
      </c>
      <c r="M144" s="19" t="s">
        <v>37</v>
      </c>
      <c r="N144" s="19" t="s">
        <v>627</v>
      </c>
      <c r="O144" s="19" t="s">
        <v>39</v>
      </c>
      <c r="P144" s="19" t="s">
        <v>40</v>
      </c>
      <c r="Q144" s="19" t="s">
        <v>185</v>
      </c>
      <c r="R144" s="18" t="s">
        <v>179</v>
      </c>
      <c r="S144" s="19" t="s">
        <v>398</v>
      </c>
      <c r="T144" s="18" t="s">
        <v>0</v>
      </c>
      <c r="U144" s="18" t="s">
        <v>399</v>
      </c>
      <c r="V144" s="19" t="s">
        <v>400</v>
      </c>
      <c r="W144" s="19" t="s">
        <v>185</v>
      </c>
      <c r="X144" s="19" t="s">
        <v>185</v>
      </c>
      <c r="Y144" s="19" t="s">
        <v>345</v>
      </c>
      <c r="Z144" s="19" t="s">
        <v>185</v>
      </c>
      <c r="AA144" s="19" t="s">
        <v>185</v>
      </c>
      <c r="AB144" s="19" t="s">
        <v>607</v>
      </c>
      <c r="AC144" s="19" t="s">
        <v>185</v>
      </c>
      <c r="AD144" s="19" t="s">
        <v>185</v>
      </c>
      <c r="AE144" s="19" t="s">
        <v>185</v>
      </c>
      <c r="AF144" s="20" t="s">
        <v>430</v>
      </c>
      <c r="AG144" s="19" t="s">
        <v>185</v>
      </c>
      <c r="AH144" s="18" t="s">
        <v>191</v>
      </c>
      <c r="AI144" s="18" t="s">
        <v>191</v>
      </c>
      <c r="AJ144" s="19" t="s">
        <v>185</v>
      </c>
      <c r="AK144" s="21" t="s">
        <v>407</v>
      </c>
      <c r="AL144" s="22" t="s">
        <v>193</v>
      </c>
    </row>
    <row r="145" spans="1:38" ht="111" hidden="1" customHeight="1" x14ac:dyDescent="0.25">
      <c r="A145" s="8" t="str">
        <f t="shared" si="3"/>
        <v>Физические лица с ОВЗ и инвалиды15.02.15 Технология металлообрабатывающего производстваОсновное общее образованиеОчная</v>
      </c>
      <c r="B145" s="16">
        <v>139</v>
      </c>
      <c r="C145" s="17" t="s">
        <v>169</v>
      </c>
      <c r="D145" s="17" t="s">
        <v>170</v>
      </c>
      <c r="E145" s="18" t="s">
        <v>226</v>
      </c>
      <c r="F145" s="17" t="s">
        <v>394</v>
      </c>
      <c r="G145" s="17" t="s">
        <v>395</v>
      </c>
      <c r="H145" s="18" t="s">
        <v>628</v>
      </c>
      <c r="I145" s="18"/>
      <c r="J145" s="17" t="s">
        <v>73</v>
      </c>
      <c r="K145" s="19" t="s">
        <v>74</v>
      </c>
      <c r="L145" s="18" t="s">
        <v>231</v>
      </c>
      <c r="M145" s="19" t="s">
        <v>50</v>
      </c>
      <c r="N145" s="19" t="s">
        <v>627</v>
      </c>
      <c r="O145" s="19" t="s">
        <v>39</v>
      </c>
      <c r="P145" s="19" t="s">
        <v>40</v>
      </c>
      <c r="Q145" s="19" t="s">
        <v>185</v>
      </c>
      <c r="R145" s="18" t="s">
        <v>179</v>
      </c>
      <c r="S145" s="19" t="s">
        <v>398</v>
      </c>
      <c r="T145" s="18" t="s">
        <v>0</v>
      </c>
      <c r="U145" s="18" t="s">
        <v>399</v>
      </c>
      <c r="V145" s="19" t="s">
        <v>400</v>
      </c>
      <c r="W145" s="19" t="s">
        <v>185</v>
      </c>
      <c r="X145" s="19" t="s">
        <v>185</v>
      </c>
      <c r="Y145" s="19" t="s">
        <v>345</v>
      </c>
      <c r="Z145" s="19" t="s">
        <v>185</v>
      </c>
      <c r="AA145" s="19" t="s">
        <v>185</v>
      </c>
      <c r="AB145" s="19" t="s">
        <v>620</v>
      </c>
      <c r="AC145" s="19" t="s">
        <v>185</v>
      </c>
      <c r="AD145" s="19" t="s">
        <v>185</v>
      </c>
      <c r="AE145" s="19" t="s">
        <v>185</v>
      </c>
      <c r="AF145" s="20" t="s">
        <v>452</v>
      </c>
      <c r="AG145" s="19" t="s">
        <v>185</v>
      </c>
      <c r="AH145" s="18" t="s">
        <v>191</v>
      </c>
      <c r="AI145" s="18" t="s">
        <v>191</v>
      </c>
      <c r="AJ145" s="19" t="s">
        <v>185</v>
      </c>
      <c r="AK145" s="21" t="s">
        <v>407</v>
      </c>
      <c r="AL145" s="22" t="s">
        <v>193</v>
      </c>
    </row>
    <row r="146" spans="1:38" ht="111" hidden="1" customHeight="1" x14ac:dyDescent="0.25">
      <c r="A146" s="8" t="str">
        <f t="shared" si="3"/>
        <v>Физические лица за исключением лиц с ОВЗ и инвалидов18.02.12 Технология аналитического контроля химических соединенийОсновное общее образованиеОчная</v>
      </c>
      <c r="B146" s="16">
        <v>140</v>
      </c>
      <c r="C146" s="17" t="s">
        <v>169</v>
      </c>
      <c r="D146" s="17" t="s">
        <v>170</v>
      </c>
      <c r="E146" s="18" t="s">
        <v>226</v>
      </c>
      <c r="F146" s="17" t="s">
        <v>394</v>
      </c>
      <c r="G146" s="17" t="s">
        <v>395</v>
      </c>
      <c r="H146" s="18" t="s">
        <v>629</v>
      </c>
      <c r="I146" s="18"/>
      <c r="J146" s="17" t="s">
        <v>73</v>
      </c>
      <c r="K146" s="19" t="s">
        <v>74</v>
      </c>
      <c r="L146" s="18" t="s">
        <v>231</v>
      </c>
      <c r="M146" s="19" t="s">
        <v>37</v>
      </c>
      <c r="N146" s="19" t="s">
        <v>630</v>
      </c>
      <c r="O146" s="19" t="s">
        <v>39</v>
      </c>
      <c r="P146" s="19" t="s">
        <v>40</v>
      </c>
      <c r="Q146" s="19" t="s">
        <v>185</v>
      </c>
      <c r="R146" s="18" t="s">
        <v>179</v>
      </c>
      <c r="S146" s="19" t="s">
        <v>398</v>
      </c>
      <c r="T146" s="18" t="s">
        <v>0</v>
      </c>
      <c r="U146" s="18" t="s">
        <v>399</v>
      </c>
      <c r="V146" s="19" t="s">
        <v>400</v>
      </c>
      <c r="W146" s="19" t="s">
        <v>185</v>
      </c>
      <c r="X146" s="19" t="s">
        <v>185</v>
      </c>
      <c r="Y146" s="19" t="s">
        <v>236</v>
      </c>
      <c r="Z146" s="19" t="s">
        <v>185</v>
      </c>
      <c r="AA146" s="19" t="s">
        <v>185</v>
      </c>
      <c r="AB146" s="19" t="s">
        <v>614</v>
      </c>
      <c r="AC146" s="19" t="s">
        <v>185</v>
      </c>
      <c r="AD146" s="19" t="s">
        <v>185</v>
      </c>
      <c r="AE146" s="19" t="s">
        <v>185</v>
      </c>
      <c r="AF146" s="20" t="s">
        <v>631</v>
      </c>
      <c r="AG146" s="19" t="s">
        <v>185</v>
      </c>
      <c r="AH146" s="18" t="s">
        <v>191</v>
      </c>
      <c r="AI146" s="18" t="s">
        <v>191</v>
      </c>
      <c r="AJ146" s="19" t="s">
        <v>185</v>
      </c>
      <c r="AK146" s="21" t="s">
        <v>285</v>
      </c>
      <c r="AL146" s="22" t="s">
        <v>193</v>
      </c>
    </row>
    <row r="147" spans="1:38" ht="111" hidden="1" customHeight="1" x14ac:dyDescent="0.25">
      <c r="A147" s="8" t="str">
        <f t="shared" si="3"/>
        <v>Физические лица с ОВЗ и инвалиды18.02.12 Технология аналитического контроля химических соединенийОсновное общее образованиеОчная</v>
      </c>
      <c r="B147" s="16">
        <v>141</v>
      </c>
      <c r="C147" s="17" t="s">
        <v>169</v>
      </c>
      <c r="D147" s="17" t="s">
        <v>170</v>
      </c>
      <c r="E147" s="18" t="s">
        <v>226</v>
      </c>
      <c r="F147" s="17" t="s">
        <v>394</v>
      </c>
      <c r="G147" s="17" t="s">
        <v>395</v>
      </c>
      <c r="H147" s="18" t="s">
        <v>632</v>
      </c>
      <c r="I147" s="18"/>
      <c r="J147" s="17" t="s">
        <v>73</v>
      </c>
      <c r="K147" s="19" t="s">
        <v>74</v>
      </c>
      <c r="L147" s="18" t="s">
        <v>231</v>
      </c>
      <c r="M147" s="19" t="s">
        <v>50</v>
      </c>
      <c r="N147" s="19" t="s">
        <v>630</v>
      </c>
      <c r="O147" s="19" t="s">
        <v>39</v>
      </c>
      <c r="P147" s="19" t="s">
        <v>40</v>
      </c>
      <c r="Q147" s="19" t="s">
        <v>185</v>
      </c>
      <c r="R147" s="18" t="s">
        <v>179</v>
      </c>
      <c r="S147" s="19" t="s">
        <v>398</v>
      </c>
      <c r="T147" s="18" t="s">
        <v>0</v>
      </c>
      <c r="U147" s="18" t="s">
        <v>399</v>
      </c>
      <c r="V147" s="19" t="s">
        <v>400</v>
      </c>
      <c r="W147" s="19" t="s">
        <v>185</v>
      </c>
      <c r="X147" s="19" t="s">
        <v>185</v>
      </c>
      <c r="Y147" s="19" t="s">
        <v>236</v>
      </c>
      <c r="Z147" s="19" t="s">
        <v>185</v>
      </c>
      <c r="AA147" s="19" t="s">
        <v>185</v>
      </c>
      <c r="AB147" s="19" t="s">
        <v>614</v>
      </c>
      <c r="AC147" s="19" t="s">
        <v>185</v>
      </c>
      <c r="AD147" s="19" t="s">
        <v>185</v>
      </c>
      <c r="AE147" s="19" t="s">
        <v>185</v>
      </c>
      <c r="AF147" s="20" t="s">
        <v>437</v>
      </c>
      <c r="AG147" s="19" t="s">
        <v>185</v>
      </c>
      <c r="AH147" s="18" t="s">
        <v>191</v>
      </c>
      <c r="AI147" s="18" t="s">
        <v>191</v>
      </c>
      <c r="AJ147" s="19" t="s">
        <v>185</v>
      </c>
      <c r="AK147" s="21" t="s">
        <v>407</v>
      </c>
      <c r="AL147" s="22" t="s">
        <v>193</v>
      </c>
    </row>
    <row r="148" spans="1:38" ht="111" hidden="1" customHeight="1" x14ac:dyDescent="0.25">
      <c r="A148" s="8" t="str">
        <f t="shared" si="3"/>
        <v>Физические лица за исключением лиц с ОВЗ и инвалидов23.02.07 Техническое обслуживание и ремонт двигателей, систем и агрегатов автомобилейОсновное общее образованиеОчная</v>
      </c>
      <c r="B148" s="16">
        <v>142</v>
      </c>
      <c r="C148" s="17" t="s">
        <v>169</v>
      </c>
      <c r="D148" s="17" t="s">
        <v>170</v>
      </c>
      <c r="E148" s="18" t="s">
        <v>226</v>
      </c>
      <c r="F148" s="17" t="s">
        <v>394</v>
      </c>
      <c r="G148" s="17" t="s">
        <v>395</v>
      </c>
      <c r="H148" s="18" t="s">
        <v>90</v>
      </c>
      <c r="I148" s="18"/>
      <c r="J148" s="17" t="s">
        <v>73</v>
      </c>
      <c r="K148" s="19" t="s">
        <v>74</v>
      </c>
      <c r="L148" s="18" t="s">
        <v>231</v>
      </c>
      <c r="M148" s="19" t="s">
        <v>37</v>
      </c>
      <c r="N148" s="19" t="s">
        <v>91</v>
      </c>
      <c r="O148" s="19" t="s">
        <v>39</v>
      </c>
      <c r="P148" s="19" t="s">
        <v>40</v>
      </c>
      <c r="Q148" s="19" t="s">
        <v>185</v>
      </c>
      <c r="R148" s="18" t="s">
        <v>179</v>
      </c>
      <c r="S148" s="19" t="s">
        <v>398</v>
      </c>
      <c r="T148" s="18" t="s">
        <v>0</v>
      </c>
      <c r="U148" s="18" t="s">
        <v>399</v>
      </c>
      <c r="V148" s="19" t="s">
        <v>400</v>
      </c>
      <c r="W148" s="19" t="s">
        <v>185</v>
      </c>
      <c r="X148" s="19" t="s">
        <v>185</v>
      </c>
      <c r="Y148" s="19" t="s">
        <v>345</v>
      </c>
      <c r="Z148" s="19" t="s">
        <v>185</v>
      </c>
      <c r="AA148" s="19" t="s">
        <v>185</v>
      </c>
      <c r="AB148" s="19" t="s">
        <v>607</v>
      </c>
      <c r="AC148" s="19" t="s">
        <v>185</v>
      </c>
      <c r="AD148" s="19" t="s">
        <v>185</v>
      </c>
      <c r="AE148" s="19" t="s">
        <v>185</v>
      </c>
      <c r="AF148" s="20" t="s">
        <v>633</v>
      </c>
      <c r="AG148" s="19" t="s">
        <v>185</v>
      </c>
      <c r="AH148" s="18" t="s">
        <v>191</v>
      </c>
      <c r="AI148" s="18" t="s">
        <v>191</v>
      </c>
      <c r="AJ148" s="19" t="s">
        <v>185</v>
      </c>
      <c r="AK148" s="21" t="s">
        <v>407</v>
      </c>
      <c r="AL148" s="22" t="s">
        <v>193</v>
      </c>
    </row>
    <row r="149" spans="1:38" ht="111" hidden="1" customHeight="1" x14ac:dyDescent="0.25">
      <c r="A149" s="8" t="str">
        <f t="shared" si="3"/>
        <v>Физические лица за исключением лиц с ОВЗ и инвалидов23.02.07 Техническое обслуживание и ремонт двигателей, систем и агрегатов автомобилейСреднее общее образованиеОчная</v>
      </c>
      <c r="B149" s="16"/>
      <c r="C149" s="17" t="s">
        <v>1260</v>
      </c>
      <c r="D149" s="17" t="s">
        <v>170</v>
      </c>
      <c r="E149" s="18" t="s">
        <v>226</v>
      </c>
      <c r="F149" s="46" t="s">
        <v>394</v>
      </c>
      <c r="G149" s="46" t="s">
        <v>395</v>
      </c>
      <c r="H149" s="48" t="s">
        <v>1261</v>
      </c>
      <c r="I149" s="18"/>
      <c r="J149" s="46" t="s">
        <v>73</v>
      </c>
      <c r="K149" s="47" t="s">
        <v>74</v>
      </c>
      <c r="L149" s="48" t="s">
        <v>231</v>
      </c>
      <c r="M149" s="47" t="s">
        <v>37</v>
      </c>
      <c r="N149" s="47" t="s">
        <v>91</v>
      </c>
      <c r="O149" s="47" t="s">
        <v>87</v>
      </c>
      <c r="P149" s="47" t="s">
        <v>40</v>
      </c>
      <c r="Q149" s="19"/>
      <c r="R149" s="48" t="s">
        <v>179</v>
      </c>
      <c r="S149" s="47" t="s">
        <v>398</v>
      </c>
      <c r="T149" s="48" t="s">
        <v>0</v>
      </c>
      <c r="U149" s="48" t="s">
        <v>399</v>
      </c>
      <c r="V149" s="47" t="s">
        <v>400</v>
      </c>
      <c r="W149" s="19"/>
      <c r="X149" s="19"/>
      <c r="Y149" s="47" t="s">
        <v>236</v>
      </c>
      <c r="Z149" s="19"/>
      <c r="AA149" s="19"/>
      <c r="AB149" s="19"/>
      <c r="AC149" s="19"/>
      <c r="AD149" s="19"/>
      <c r="AE149" s="19"/>
      <c r="AF149" s="20"/>
      <c r="AG149" s="19"/>
      <c r="AH149" s="48" t="s">
        <v>191</v>
      </c>
      <c r="AI149" s="48" t="s">
        <v>191</v>
      </c>
      <c r="AK149" s="49" t="s">
        <v>407</v>
      </c>
      <c r="AL149" s="49" t="s">
        <v>193</v>
      </c>
    </row>
    <row r="150" spans="1:38" ht="111" hidden="1" customHeight="1" x14ac:dyDescent="0.25">
      <c r="A150" s="8" t="str">
        <f t="shared" si="3"/>
        <v>Физические лица за исключением лиц с ОВЗ и инвалидов27.02.06 Контроль работы измерительных приборовОсновное общее образованиеОчная</v>
      </c>
      <c r="B150" s="16">
        <v>143</v>
      </c>
      <c r="C150" s="17" t="s">
        <v>169</v>
      </c>
      <c r="D150" s="17" t="s">
        <v>170</v>
      </c>
      <c r="E150" s="18" t="s">
        <v>226</v>
      </c>
      <c r="F150" s="17" t="s">
        <v>394</v>
      </c>
      <c r="G150" s="17" t="s">
        <v>395</v>
      </c>
      <c r="H150" s="18" t="s">
        <v>634</v>
      </c>
      <c r="I150" s="18"/>
      <c r="J150" s="17" t="s">
        <v>73</v>
      </c>
      <c r="K150" s="19" t="s">
        <v>74</v>
      </c>
      <c r="L150" s="18" t="s">
        <v>231</v>
      </c>
      <c r="M150" s="19" t="s">
        <v>37</v>
      </c>
      <c r="N150" s="19" t="s">
        <v>635</v>
      </c>
      <c r="O150" s="19" t="s">
        <v>39</v>
      </c>
      <c r="P150" s="19" t="s">
        <v>40</v>
      </c>
      <c r="Q150" s="19" t="s">
        <v>185</v>
      </c>
      <c r="R150" s="18" t="s">
        <v>179</v>
      </c>
      <c r="S150" s="19" t="s">
        <v>398</v>
      </c>
      <c r="T150" s="18" t="s">
        <v>0</v>
      </c>
      <c r="U150" s="18" t="s">
        <v>399</v>
      </c>
      <c r="V150" s="19" t="s">
        <v>400</v>
      </c>
      <c r="W150" s="19" t="s">
        <v>185</v>
      </c>
      <c r="X150" s="19" t="s">
        <v>185</v>
      </c>
      <c r="Y150" s="19" t="s">
        <v>345</v>
      </c>
      <c r="Z150" s="19" t="s">
        <v>185</v>
      </c>
      <c r="AA150" s="19" t="s">
        <v>185</v>
      </c>
      <c r="AB150" s="19" t="s">
        <v>607</v>
      </c>
      <c r="AC150" s="19" t="s">
        <v>185</v>
      </c>
      <c r="AD150" s="19" t="s">
        <v>185</v>
      </c>
      <c r="AE150" s="19" t="s">
        <v>185</v>
      </c>
      <c r="AF150" s="20" t="s">
        <v>430</v>
      </c>
      <c r="AG150" s="19" t="s">
        <v>185</v>
      </c>
      <c r="AH150" s="18" t="s">
        <v>191</v>
      </c>
      <c r="AI150" s="18" t="s">
        <v>191</v>
      </c>
      <c r="AJ150" s="19" t="s">
        <v>185</v>
      </c>
      <c r="AK150" s="21" t="s">
        <v>407</v>
      </c>
      <c r="AL150" s="22" t="s">
        <v>193</v>
      </c>
    </row>
    <row r="151" spans="1:38" ht="111" hidden="1" customHeight="1" x14ac:dyDescent="0.25">
      <c r="A151" s="8" t="str">
        <f t="shared" si="3"/>
        <v>Физические лица с ОВЗ и инвалиды27.02.06 Контроль работы измерительных приборовОсновное общее образованиеОчная</v>
      </c>
      <c r="B151" s="16">
        <v>144</v>
      </c>
      <c r="C151" s="17" t="s">
        <v>169</v>
      </c>
      <c r="D151" s="17" t="s">
        <v>170</v>
      </c>
      <c r="E151" s="18" t="s">
        <v>226</v>
      </c>
      <c r="F151" s="17" t="s">
        <v>394</v>
      </c>
      <c r="G151" s="17" t="s">
        <v>395</v>
      </c>
      <c r="H151" s="18" t="s">
        <v>636</v>
      </c>
      <c r="I151" s="18"/>
      <c r="J151" s="17" t="s">
        <v>73</v>
      </c>
      <c r="K151" s="19" t="s">
        <v>74</v>
      </c>
      <c r="L151" s="18" t="s">
        <v>231</v>
      </c>
      <c r="M151" s="19" t="s">
        <v>50</v>
      </c>
      <c r="N151" s="19" t="s">
        <v>635</v>
      </c>
      <c r="O151" s="19" t="s">
        <v>39</v>
      </c>
      <c r="P151" s="19" t="s">
        <v>40</v>
      </c>
      <c r="Q151" s="19" t="s">
        <v>185</v>
      </c>
      <c r="R151" s="18" t="s">
        <v>179</v>
      </c>
      <c r="S151" s="19" t="s">
        <v>398</v>
      </c>
      <c r="T151" s="18" t="s">
        <v>0</v>
      </c>
      <c r="U151" s="18" t="s">
        <v>399</v>
      </c>
      <c r="V151" s="19" t="s">
        <v>400</v>
      </c>
      <c r="W151" s="19" t="s">
        <v>185</v>
      </c>
      <c r="X151" s="19" t="s">
        <v>185</v>
      </c>
      <c r="Y151" s="19" t="s">
        <v>236</v>
      </c>
      <c r="Z151" s="19" t="s">
        <v>185</v>
      </c>
      <c r="AA151" s="19" t="s">
        <v>185</v>
      </c>
      <c r="AB151" s="19" t="s">
        <v>614</v>
      </c>
      <c r="AC151" s="19" t="s">
        <v>185</v>
      </c>
      <c r="AD151" s="19" t="s">
        <v>185</v>
      </c>
      <c r="AE151" s="19" t="s">
        <v>185</v>
      </c>
      <c r="AF151" s="20" t="s">
        <v>430</v>
      </c>
      <c r="AG151" s="19" t="s">
        <v>185</v>
      </c>
      <c r="AH151" s="18" t="s">
        <v>191</v>
      </c>
      <c r="AI151" s="18" t="s">
        <v>191</v>
      </c>
      <c r="AJ151" s="19" t="s">
        <v>185</v>
      </c>
      <c r="AK151" s="21" t="s">
        <v>407</v>
      </c>
      <c r="AL151" s="22" t="s">
        <v>193</v>
      </c>
    </row>
    <row r="152" spans="1:38" ht="111" hidden="1" customHeight="1" x14ac:dyDescent="0.25">
      <c r="A152" s="8" t="str">
        <f t="shared" si="3"/>
        <v>Физические лица за исключением лиц с ОВЗ и инвалидов35.02.16 Эксплуатация и ремонт сельскохозяйственной техники и оборудованияОсновное общее образованиеОчная</v>
      </c>
      <c r="B152" s="16">
        <v>145</v>
      </c>
      <c r="C152" s="17" t="s">
        <v>169</v>
      </c>
      <c r="D152" s="17" t="s">
        <v>170</v>
      </c>
      <c r="E152" s="18" t="s">
        <v>226</v>
      </c>
      <c r="F152" s="17" t="s">
        <v>394</v>
      </c>
      <c r="G152" s="17" t="s">
        <v>395</v>
      </c>
      <c r="H152" s="18" t="s">
        <v>637</v>
      </c>
      <c r="I152" s="18"/>
      <c r="J152" s="17" t="s">
        <v>73</v>
      </c>
      <c r="K152" s="19" t="s">
        <v>74</v>
      </c>
      <c r="L152" s="18" t="s">
        <v>231</v>
      </c>
      <c r="M152" s="19" t="s">
        <v>37</v>
      </c>
      <c r="N152" s="19" t="s">
        <v>638</v>
      </c>
      <c r="O152" s="19" t="s">
        <v>39</v>
      </c>
      <c r="P152" s="19" t="s">
        <v>40</v>
      </c>
      <c r="Q152" s="19" t="s">
        <v>185</v>
      </c>
      <c r="R152" s="18" t="s">
        <v>179</v>
      </c>
      <c r="S152" s="19" t="s">
        <v>398</v>
      </c>
      <c r="T152" s="18" t="s">
        <v>0</v>
      </c>
      <c r="U152" s="18" t="s">
        <v>399</v>
      </c>
      <c r="V152" s="19" t="s">
        <v>400</v>
      </c>
      <c r="W152" s="19" t="s">
        <v>185</v>
      </c>
      <c r="X152" s="19" t="s">
        <v>185</v>
      </c>
      <c r="Y152" s="19" t="s">
        <v>345</v>
      </c>
      <c r="Z152" s="19" t="s">
        <v>185</v>
      </c>
      <c r="AA152" s="19" t="s">
        <v>185</v>
      </c>
      <c r="AB152" s="19" t="s">
        <v>607</v>
      </c>
      <c r="AC152" s="19" t="s">
        <v>185</v>
      </c>
      <c r="AD152" s="19" t="s">
        <v>185</v>
      </c>
      <c r="AE152" s="19" t="s">
        <v>185</v>
      </c>
      <c r="AF152" s="20" t="s">
        <v>523</v>
      </c>
      <c r="AG152" s="19" t="s">
        <v>185</v>
      </c>
      <c r="AH152" s="18" t="s">
        <v>191</v>
      </c>
      <c r="AI152" s="18" t="s">
        <v>191</v>
      </c>
      <c r="AJ152" s="19" t="s">
        <v>185</v>
      </c>
      <c r="AK152" s="21" t="s">
        <v>407</v>
      </c>
      <c r="AL152" s="22" t="s">
        <v>193</v>
      </c>
    </row>
    <row r="153" spans="1:38" ht="111" hidden="1" customHeight="1" x14ac:dyDescent="0.25">
      <c r="A153" s="8" t="str">
        <f t="shared" si="3"/>
        <v>Физические лица за исключением лиц с ОВЗ и инвалидов43.02.12 Технология эстетических услугОсновное общее образованиеОчная</v>
      </c>
      <c r="B153" s="16">
        <v>146</v>
      </c>
      <c r="C153" s="17" t="s">
        <v>169</v>
      </c>
      <c r="D153" s="17" t="s">
        <v>170</v>
      </c>
      <c r="E153" s="18" t="s">
        <v>226</v>
      </c>
      <c r="F153" s="17" t="s">
        <v>394</v>
      </c>
      <c r="G153" s="17" t="s">
        <v>395</v>
      </c>
      <c r="H153" s="18" t="s">
        <v>639</v>
      </c>
      <c r="I153" s="18"/>
      <c r="J153" s="17" t="s">
        <v>73</v>
      </c>
      <c r="K153" s="19" t="s">
        <v>74</v>
      </c>
      <c r="L153" s="18" t="s">
        <v>231</v>
      </c>
      <c r="M153" s="19" t="s">
        <v>37</v>
      </c>
      <c r="N153" s="19" t="s">
        <v>640</v>
      </c>
      <c r="O153" s="19" t="s">
        <v>39</v>
      </c>
      <c r="P153" s="19" t="s">
        <v>40</v>
      </c>
      <c r="Q153" s="19" t="s">
        <v>185</v>
      </c>
      <c r="R153" s="18" t="s">
        <v>179</v>
      </c>
      <c r="S153" s="19" t="s">
        <v>398</v>
      </c>
      <c r="T153" s="18" t="s">
        <v>0</v>
      </c>
      <c r="U153" s="18" t="s">
        <v>399</v>
      </c>
      <c r="V153" s="19" t="s">
        <v>400</v>
      </c>
      <c r="W153" s="19" t="s">
        <v>185</v>
      </c>
      <c r="X153" s="19" t="s">
        <v>185</v>
      </c>
      <c r="Y153" s="19" t="s">
        <v>236</v>
      </c>
      <c r="Z153" s="19" t="s">
        <v>185</v>
      </c>
      <c r="AA153" s="19" t="s">
        <v>185</v>
      </c>
      <c r="AB153" s="19" t="s">
        <v>607</v>
      </c>
      <c r="AC153" s="19" t="s">
        <v>185</v>
      </c>
      <c r="AD153" s="19" t="s">
        <v>185</v>
      </c>
      <c r="AE153" s="19" t="s">
        <v>185</v>
      </c>
      <c r="AF153" s="20" t="s">
        <v>456</v>
      </c>
      <c r="AG153" s="19" t="s">
        <v>185</v>
      </c>
      <c r="AH153" s="18" t="s">
        <v>191</v>
      </c>
      <c r="AI153" s="18" t="s">
        <v>191</v>
      </c>
      <c r="AJ153" s="19" t="s">
        <v>185</v>
      </c>
      <c r="AK153" s="21" t="s">
        <v>407</v>
      </c>
      <c r="AL153" s="22" t="s">
        <v>193</v>
      </c>
    </row>
    <row r="154" spans="1:38" ht="111" hidden="1" customHeight="1" x14ac:dyDescent="0.25">
      <c r="A154" s="8" t="str">
        <f t="shared" si="3"/>
        <v>Физические лица с ОВЗ и инвалиды43.02.12 Технология эстетических услугОсновное общее образованиеОчная</v>
      </c>
      <c r="B154" s="16">
        <v>147</v>
      </c>
      <c r="C154" s="17" t="s">
        <v>169</v>
      </c>
      <c r="D154" s="17" t="s">
        <v>170</v>
      </c>
      <c r="E154" s="18" t="s">
        <v>226</v>
      </c>
      <c r="F154" s="17" t="s">
        <v>394</v>
      </c>
      <c r="G154" s="17" t="s">
        <v>395</v>
      </c>
      <c r="H154" s="18" t="s">
        <v>641</v>
      </c>
      <c r="I154" s="18"/>
      <c r="J154" s="17" t="s">
        <v>73</v>
      </c>
      <c r="K154" s="19" t="s">
        <v>74</v>
      </c>
      <c r="L154" s="18" t="s">
        <v>231</v>
      </c>
      <c r="M154" s="19" t="s">
        <v>50</v>
      </c>
      <c r="N154" s="19" t="s">
        <v>640</v>
      </c>
      <c r="O154" s="19" t="s">
        <v>39</v>
      </c>
      <c r="P154" s="19" t="s">
        <v>40</v>
      </c>
      <c r="Q154" s="19" t="s">
        <v>185</v>
      </c>
      <c r="R154" s="18" t="s">
        <v>179</v>
      </c>
      <c r="S154" s="19" t="s">
        <v>398</v>
      </c>
      <c r="T154" s="18" t="s">
        <v>0</v>
      </c>
      <c r="U154" s="18" t="s">
        <v>399</v>
      </c>
      <c r="V154" s="19" t="s">
        <v>400</v>
      </c>
      <c r="W154" s="19" t="s">
        <v>185</v>
      </c>
      <c r="X154" s="19" t="s">
        <v>185</v>
      </c>
      <c r="Y154" s="19" t="s">
        <v>345</v>
      </c>
      <c r="Z154" s="19" t="s">
        <v>185</v>
      </c>
      <c r="AA154" s="19" t="s">
        <v>185</v>
      </c>
      <c r="AB154" s="19" t="s">
        <v>620</v>
      </c>
      <c r="AC154" s="19" t="s">
        <v>185</v>
      </c>
      <c r="AD154" s="19" t="s">
        <v>185</v>
      </c>
      <c r="AE154" s="19" t="s">
        <v>185</v>
      </c>
      <c r="AF154" s="20" t="s">
        <v>452</v>
      </c>
      <c r="AG154" s="19" t="s">
        <v>185</v>
      </c>
      <c r="AH154" s="18" t="s">
        <v>191</v>
      </c>
      <c r="AI154" s="18" t="s">
        <v>191</v>
      </c>
      <c r="AJ154" s="19" t="s">
        <v>185</v>
      </c>
      <c r="AK154" s="21" t="s">
        <v>407</v>
      </c>
      <c r="AL154" s="22" t="s">
        <v>193</v>
      </c>
    </row>
    <row r="155" spans="1:38" ht="111" hidden="1" customHeight="1" x14ac:dyDescent="0.25">
      <c r="A155" s="8" t="str">
        <f t="shared" si="3"/>
        <v>Физические лица за исключением лиц с ОВЗ и инвалидов43.02.13 Технология парикмахерского искусстваОсновное общее образованиеОчная</v>
      </c>
      <c r="B155" s="16">
        <v>148</v>
      </c>
      <c r="C155" s="17" t="s">
        <v>169</v>
      </c>
      <c r="D155" s="17" t="s">
        <v>170</v>
      </c>
      <c r="E155" s="18" t="s">
        <v>226</v>
      </c>
      <c r="F155" s="17" t="s">
        <v>394</v>
      </c>
      <c r="G155" s="17" t="s">
        <v>395</v>
      </c>
      <c r="H155" s="18" t="s">
        <v>642</v>
      </c>
      <c r="I155" s="18"/>
      <c r="J155" s="17" t="s">
        <v>73</v>
      </c>
      <c r="K155" s="19" t="s">
        <v>74</v>
      </c>
      <c r="L155" s="18" t="s">
        <v>231</v>
      </c>
      <c r="M155" s="19" t="s">
        <v>37</v>
      </c>
      <c r="N155" s="19" t="s">
        <v>78</v>
      </c>
      <c r="O155" s="19" t="s">
        <v>39</v>
      </c>
      <c r="P155" s="19" t="s">
        <v>40</v>
      </c>
      <c r="Q155" s="19" t="s">
        <v>185</v>
      </c>
      <c r="R155" s="18" t="s">
        <v>179</v>
      </c>
      <c r="S155" s="19" t="s">
        <v>398</v>
      </c>
      <c r="T155" s="18" t="s">
        <v>0</v>
      </c>
      <c r="U155" s="18" t="s">
        <v>399</v>
      </c>
      <c r="V155" s="19" t="s">
        <v>400</v>
      </c>
      <c r="W155" s="19" t="s">
        <v>185</v>
      </c>
      <c r="X155" s="19" t="s">
        <v>185</v>
      </c>
      <c r="Y155" s="19" t="s">
        <v>345</v>
      </c>
      <c r="Z155" s="19" t="s">
        <v>185</v>
      </c>
      <c r="AA155" s="19" t="s">
        <v>185</v>
      </c>
      <c r="AB155" s="19" t="s">
        <v>607</v>
      </c>
      <c r="AC155" s="19" t="s">
        <v>185</v>
      </c>
      <c r="AD155" s="19" t="s">
        <v>185</v>
      </c>
      <c r="AE155" s="19" t="s">
        <v>185</v>
      </c>
      <c r="AF155" s="20" t="s">
        <v>643</v>
      </c>
      <c r="AG155" s="19" t="s">
        <v>185</v>
      </c>
      <c r="AH155" s="18" t="s">
        <v>191</v>
      </c>
      <c r="AI155" s="18" t="s">
        <v>191</v>
      </c>
      <c r="AJ155" s="19" t="s">
        <v>185</v>
      </c>
      <c r="AK155" s="21" t="s">
        <v>407</v>
      </c>
      <c r="AL155" s="22" t="s">
        <v>193</v>
      </c>
    </row>
    <row r="156" spans="1:38" ht="111" hidden="1" customHeight="1" x14ac:dyDescent="0.25">
      <c r="A156" s="8" t="str">
        <f t="shared" si="3"/>
        <v>Физические лица за исключением лиц с ОВЗ и инвалидов43.02.14 Гостиничное делоОсновное общее образованиеОчная</v>
      </c>
      <c r="B156" s="16">
        <v>149</v>
      </c>
      <c r="C156" s="17" t="s">
        <v>169</v>
      </c>
      <c r="D156" s="17" t="s">
        <v>170</v>
      </c>
      <c r="E156" s="18" t="s">
        <v>226</v>
      </c>
      <c r="F156" s="17" t="s">
        <v>394</v>
      </c>
      <c r="G156" s="17" t="s">
        <v>395</v>
      </c>
      <c r="H156" s="18" t="s">
        <v>644</v>
      </c>
      <c r="I156" s="18"/>
      <c r="J156" s="17" t="s">
        <v>73</v>
      </c>
      <c r="K156" s="19" t="s">
        <v>74</v>
      </c>
      <c r="L156" s="18" t="s">
        <v>231</v>
      </c>
      <c r="M156" s="19" t="s">
        <v>37</v>
      </c>
      <c r="N156" s="19" t="s">
        <v>645</v>
      </c>
      <c r="O156" s="19" t="s">
        <v>39</v>
      </c>
      <c r="P156" s="19" t="s">
        <v>40</v>
      </c>
      <c r="Q156" s="19" t="s">
        <v>185</v>
      </c>
      <c r="R156" s="18" t="s">
        <v>179</v>
      </c>
      <c r="S156" s="19" t="s">
        <v>398</v>
      </c>
      <c r="T156" s="18" t="s">
        <v>0</v>
      </c>
      <c r="U156" s="18" t="s">
        <v>399</v>
      </c>
      <c r="V156" s="19" t="s">
        <v>400</v>
      </c>
      <c r="W156" s="19" t="s">
        <v>185</v>
      </c>
      <c r="X156" s="19" t="s">
        <v>185</v>
      </c>
      <c r="Y156" s="19" t="s">
        <v>345</v>
      </c>
      <c r="Z156" s="19" t="s">
        <v>185</v>
      </c>
      <c r="AA156" s="19" t="s">
        <v>185</v>
      </c>
      <c r="AB156" s="19" t="s">
        <v>607</v>
      </c>
      <c r="AC156" s="19" t="s">
        <v>185</v>
      </c>
      <c r="AD156" s="19" t="s">
        <v>185</v>
      </c>
      <c r="AE156" s="19" t="s">
        <v>185</v>
      </c>
      <c r="AF156" s="20" t="s">
        <v>646</v>
      </c>
      <c r="AG156" s="19" t="s">
        <v>185</v>
      </c>
      <c r="AH156" s="18" t="s">
        <v>191</v>
      </c>
      <c r="AI156" s="18" t="s">
        <v>191</v>
      </c>
      <c r="AJ156" s="19" t="s">
        <v>185</v>
      </c>
      <c r="AK156" s="21" t="s">
        <v>407</v>
      </c>
      <c r="AL156" s="22" t="s">
        <v>193</v>
      </c>
    </row>
    <row r="157" spans="1:38" ht="111" hidden="1" customHeight="1" x14ac:dyDescent="0.25">
      <c r="A157" s="8" t="str">
        <f t="shared" si="3"/>
        <v>Физические лица с ОВЗ и инвалиды43.02.14 Гостиничное делоОсновное общее образованиеОчная</v>
      </c>
      <c r="B157" s="16">
        <v>150</v>
      </c>
      <c r="C157" s="17" t="s">
        <v>169</v>
      </c>
      <c r="D157" s="17" t="s">
        <v>170</v>
      </c>
      <c r="E157" s="18" t="s">
        <v>226</v>
      </c>
      <c r="F157" s="17" t="s">
        <v>394</v>
      </c>
      <c r="G157" s="17" t="s">
        <v>395</v>
      </c>
      <c r="H157" s="18" t="s">
        <v>647</v>
      </c>
      <c r="I157" s="18"/>
      <c r="J157" s="17" t="s">
        <v>73</v>
      </c>
      <c r="K157" s="19" t="s">
        <v>74</v>
      </c>
      <c r="L157" s="18" t="s">
        <v>231</v>
      </c>
      <c r="M157" s="19" t="s">
        <v>50</v>
      </c>
      <c r="N157" s="19" t="s">
        <v>645</v>
      </c>
      <c r="O157" s="19" t="s">
        <v>39</v>
      </c>
      <c r="P157" s="19" t="s">
        <v>40</v>
      </c>
      <c r="Q157" s="19" t="s">
        <v>185</v>
      </c>
      <c r="R157" s="18" t="s">
        <v>179</v>
      </c>
      <c r="S157" s="19" t="s">
        <v>398</v>
      </c>
      <c r="T157" s="18" t="s">
        <v>0</v>
      </c>
      <c r="U157" s="18" t="s">
        <v>399</v>
      </c>
      <c r="V157" s="19" t="s">
        <v>400</v>
      </c>
      <c r="W157" s="19" t="s">
        <v>185</v>
      </c>
      <c r="X157" s="19" t="s">
        <v>185</v>
      </c>
      <c r="Y157" s="19" t="s">
        <v>236</v>
      </c>
      <c r="Z157" s="19" t="s">
        <v>185</v>
      </c>
      <c r="AA157" s="19" t="s">
        <v>185</v>
      </c>
      <c r="AB157" s="19" t="s">
        <v>607</v>
      </c>
      <c r="AC157" s="19" t="s">
        <v>185</v>
      </c>
      <c r="AD157" s="19" t="s">
        <v>185</v>
      </c>
      <c r="AE157" s="19" t="s">
        <v>185</v>
      </c>
      <c r="AF157" s="20" t="s">
        <v>533</v>
      </c>
      <c r="AG157" s="19" t="s">
        <v>185</v>
      </c>
      <c r="AH157" s="18" t="s">
        <v>191</v>
      </c>
      <c r="AI157" s="18" t="s">
        <v>191</v>
      </c>
      <c r="AJ157" s="19" t="s">
        <v>185</v>
      </c>
      <c r="AK157" s="21" t="s">
        <v>285</v>
      </c>
      <c r="AL157" s="22" t="s">
        <v>193</v>
      </c>
    </row>
    <row r="158" spans="1:38" ht="111" hidden="1" customHeight="1" x14ac:dyDescent="0.25">
      <c r="A158" s="8" t="str">
        <f t="shared" si="3"/>
        <v>Физические лица за исключением лиц с ОВЗ и инвалидов43.02.15 Поварское и кондитерское делоОсновное общее образованиеОчная</v>
      </c>
      <c r="B158" s="16">
        <v>151</v>
      </c>
      <c r="C158" s="17" t="s">
        <v>169</v>
      </c>
      <c r="D158" s="17" t="s">
        <v>170</v>
      </c>
      <c r="E158" s="18" t="s">
        <v>226</v>
      </c>
      <c r="F158" s="17" t="s">
        <v>394</v>
      </c>
      <c r="G158" s="17" t="s">
        <v>395</v>
      </c>
      <c r="H158" s="18" t="s">
        <v>648</v>
      </c>
      <c r="I158" s="18"/>
      <c r="J158" s="17" t="s">
        <v>73</v>
      </c>
      <c r="K158" s="19" t="s">
        <v>74</v>
      </c>
      <c r="L158" s="18" t="s">
        <v>231</v>
      </c>
      <c r="M158" s="19" t="s">
        <v>37</v>
      </c>
      <c r="N158" s="19" t="s">
        <v>649</v>
      </c>
      <c r="O158" s="19" t="s">
        <v>39</v>
      </c>
      <c r="P158" s="19" t="s">
        <v>40</v>
      </c>
      <c r="Q158" s="19" t="s">
        <v>185</v>
      </c>
      <c r="R158" s="18" t="s">
        <v>179</v>
      </c>
      <c r="S158" s="19" t="s">
        <v>398</v>
      </c>
      <c r="T158" s="18" t="s">
        <v>0</v>
      </c>
      <c r="U158" s="18" t="s">
        <v>399</v>
      </c>
      <c r="V158" s="19" t="s">
        <v>400</v>
      </c>
      <c r="W158" s="19" t="s">
        <v>185</v>
      </c>
      <c r="X158" s="19" t="s">
        <v>185</v>
      </c>
      <c r="Y158" s="19" t="s">
        <v>345</v>
      </c>
      <c r="Z158" s="19" t="s">
        <v>185</v>
      </c>
      <c r="AA158" s="19" t="s">
        <v>185</v>
      </c>
      <c r="AB158" s="19" t="s">
        <v>607</v>
      </c>
      <c r="AC158" s="19" t="s">
        <v>185</v>
      </c>
      <c r="AD158" s="19" t="s">
        <v>185</v>
      </c>
      <c r="AE158" s="19" t="s">
        <v>185</v>
      </c>
      <c r="AF158" s="20" t="s">
        <v>650</v>
      </c>
      <c r="AG158" s="19" t="s">
        <v>185</v>
      </c>
      <c r="AH158" s="18" t="s">
        <v>191</v>
      </c>
      <c r="AI158" s="18" t="s">
        <v>191</v>
      </c>
      <c r="AJ158" s="19" t="s">
        <v>185</v>
      </c>
      <c r="AK158" s="21" t="s">
        <v>285</v>
      </c>
      <c r="AL158" s="22" t="s">
        <v>193</v>
      </c>
    </row>
    <row r="159" spans="1:38" ht="111" hidden="1" customHeight="1" x14ac:dyDescent="0.25">
      <c r="A159" s="8" t="str">
        <f t="shared" si="3"/>
        <v>Физические лица с ОВЗ и инвалиды43.02.15 Поварское и кондитерское делоОсновное общее образованиеОчная</v>
      </c>
      <c r="B159" s="16">
        <v>152</v>
      </c>
      <c r="C159" s="17" t="s">
        <v>169</v>
      </c>
      <c r="D159" s="17" t="s">
        <v>170</v>
      </c>
      <c r="E159" s="18" t="s">
        <v>226</v>
      </c>
      <c r="F159" s="17" t="s">
        <v>394</v>
      </c>
      <c r="G159" s="17" t="s">
        <v>395</v>
      </c>
      <c r="H159" s="18" t="s">
        <v>651</v>
      </c>
      <c r="I159" s="18"/>
      <c r="J159" s="17" t="s">
        <v>73</v>
      </c>
      <c r="K159" s="19" t="s">
        <v>74</v>
      </c>
      <c r="L159" s="18" t="s">
        <v>231</v>
      </c>
      <c r="M159" s="19" t="s">
        <v>50</v>
      </c>
      <c r="N159" s="19" t="s">
        <v>649</v>
      </c>
      <c r="O159" s="19" t="s">
        <v>39</v>
      </c>
      <c r="P159" s="19" t="s">
        <v>40</v>
      </c>
      <c r="Q159" s="19" t="s">
        <v>185</v>
      </c>
      <c r="R159" s="18" t="s">
        <v>179</v>
      </c>
      <c r="S159" s="19" t="s">
        <v>398</v>
      </c>
      <c r="T159" s="18" t="s">
        <v>0</v>
      </c>
      <c r="U159" s="18" t="s">
        <v>399</v>
      </c>
      <c r="V159" s="19" t="s">
        <v>400</v>
      </c>
      <c r="W159" s="19" t="s">
        <v>185</v>
      </c>
      <c r="X159" s="19" t="s">
        <v>185</v>
      </c>
      <c r="Y159" s="19" t="s">
        <v>236</v>
      </c>
      <c r="Z159" s="19" t="s">
        <v>185</v>
      </c>
      <c r="AA159" s="19" t="s">
        <v>185</v>
      </c>
      <c r="AB159" s="19" t="s">
        <v>614</v>
      </c>
      <c r="AC159" s="19" t="s">
        <v>185</v>
      </c>
      <c r="AD159" s="19" t="s">
        <v>185</v>
      </c>
      <c r="AE159" s="19" t="s">
        <v>185</v>
      </c>
      <c r="AF159" s="20" t="s">
        <v>652</v>
      </c>
      <c r="AG159" s="19" t="s">
        <v>185</v>
      </c>
      <c r="AH159" s="18" t="s">
        <v>191</v>
      </c>
      <c r="AI159" s="18" t="s">
        <v>191</v>
      </c>
      <c r="AJ159" s="19" t="s">
        <v>185</v>
      </c>
      <c r="AK159" s="21" t="s">
        <v>407</v>
      </c>
      <c r="AL159" s="22" t="s">
        <v>193</v>
      </c>
    </row>
    <row r="160" spans="1:38" ht="111" hidden="1" customHeight="1" x14ac:dyDescent="0.25">
      <c r="A160" s="8" t="str">
        <f t="shared" si="3"/>
        <v>Физические лица за исключением лиц с ОВЗ и инвалидов08.01.05 Мастер столярно-плотничных и паркетных работОсновное общее образованиеОчная</v>
      </c>
      <c r="B160" s="16">
        <v>153</v>
      </c>
      <c r="C160" s="17" t="s">
        <v>169</v>
      </c>
      <c r="D160" s="17" t="s">
        <v>170</v>
      </c>
      <c r="E160" s="18" t="s">
        <v>226</v>
      </c>
      <c r="F160" s="17" t="s">
        <v>394</v>
      </c>
      <c r="G160" s="17" t="s">
        <v>395</v>
      </c>
      <c r="H160" s="18" t="s">
        <v>653</v>
      </c>
      <c r="I160" s="18"/>
      <c r="J160" s="17" t="s">
        <v>6</v>
      </c>
      <c r="K160" s="19" t="s">
        <v>7</v>
      </c>
      <c r="L160" s="18" t="s">
        <v>231</v>
      </c>
      <c r="M160" s="19" t="s">
        <v>37</v>
      </c>
      <c r="N160" s="19" t="s">
        <v>654</v>
      </c>
      <c r="O160" s="19" t="s">
        <v>39</v>
      </c>
      <c r="P160" s="19" t="s">
        <v>40</v>
      </c>
      <c r="Q160" s="19" t="s">
        <v>185</v>
      </c>
      <c r="R160" s="18" t="s">
        <v>179</v>
      </c>
      <c r="S160" s="19" t="s">
        <v>398</v>
      </c>
      <c r="T160" s="18" t="s">
        <v>0</v>
      </c>
      <c r="U160" s="18" t="s">
        <v>399</v>
      </c>
      <c r="V160" s="19" t="s">
        <v>400</v>
      </c>
      <c r="W160" s="19" t="s">
        <v>185</v>
      </c>
      <c r="X160" s="19" t="s">
        <v>185</v>
      </c>
      <c r="Y160" s="19" t="s">
        <v>345</v>
      </c>
      <c r="Z160" s="19" t="s">
        <v>185</v>
      </c>
      <c r="AA160" s="19" t="s">
        <v>185</v>
      </c>
      <c r="AB160" s="19" t="s">
        <v>405</v>
      </c>
      <c r="AC160" s="19" t="s">
        <v>185</v>
      </c>
      <c r="AD160" s="19" t="s">
        <v>185</v>
      </c>
      <c r="AE160" s="19" t="s">
        <v>185</v>
      </c>
      <c r="AF160" s="20" t="s">
        <v>484</v>
      </c>
      <c r="AG160" s="19" t="s">
        <v>185</v>
      </c>
      <c r="AH160" s="18" t="s">
        <v>191</v>
      </c>
      <c r="AI160" s="18" t="s">
        <v>191</v>
      </c>
      <c r="AJ160" s="19" t="s">
        <v>185</v>
      </c>
      <c r="AK160" s="21" t="s">
        <v>285</v>
      </c>
      <c r="AL160" s="22" t="s">
        <v>193</v>
      </c>
    </row>
    <row r="161" spans="1:38" ht="111" hidden="1" customHeight="1" x14ac:dyDescent="0.25">
      <c r="A161" s="8" t="str">
        <f t="shared" si="3"/>
        <v>Физические лица с ОВЗ и инвалиды08.01.05 Мастер столярно-плотничных и паркетных работОсновное общее образованиеОчная</v>
      </c>
      <c r="B161" s="16">
        <v>154</v>
      </c>
      <c r="C161" s="17" t="s">
        <v>169</v>
      </c>
      <c r="D161" s="17" t="s">
        <v>170</v>
      </c>
      <c r="E161" s="18" t="s">
        <v>226</v>
      </c>
      <c r="F161" s="17" t="s">
        <v>394</v>
      </c>
      <c r="G161" s="17" t="s">
        <v>395</v>
      </c>
      <c r="H161" s="18" t="s">
        <v>655</v>
      </c>
      <c r="I161" s="18"/>
      <c r="J161" s="17" t="s">
        <v>6</v>
      </c>
      <c r="K161" s="19" t="s">
        <v>7</v>
      </c>
      <c r="L161" s="18" t="s">
        <v>231</v>
      </c>
      <c r="M161" s="19" t="s">
        <v>50</v>
      </c>
      <c r="N161" s="19" t="s">
        <v>654</v>
      </c>
      <c r="O161" s="19" t="s">
        <v>39</v>
      </c>
      <c r="P161" s="19" t="s">
        <v>40</v>
      </c>
      <c r="Q161" s="19" t="s">
        <v>185</v>
      </c>
      <c r="R161" s="18" t="s">
        <v>179</v>
      </c>
      <c r="S161" s="19" t="s">
        <v>398</v>
      </c>
      <c r="T161" s="18" t="s">
        <v>0</v>
      </c>
      <c r="U161" s="18" t="s">
        <v>399</v>
      </c>
      <c r="V161" s="19" t="s">
        <v>400</v>
      </c>
      <c r="W161" s="19" t="s">
        <v>185</v>
      </c>
      <c r="X161" s="19" t="s">
        <v>185</v>
      </c>
      <c r="Y161" s="19" t="s">
        <v>345</v>
      </c>
      <c r="Z161" s="19" t="s">
        <v>185</v>
      </c>
      <c r="AA161" s="19" t="s">
        <v>185</v>
      </c>
      <c r="AB161" s="19" t="s">
        <v>405</v>
      </c>
      <c r="AC161" s="19" t="s">
        <v>185</v>
      </c>
      <c r="AD161" s="19" t="s">
        <v>185</v>
      </c>
      <c r="AE161" s="19" t="s">
        <v>185</v>
      </c>
      <c r="AF161" s="20" t="s">
        <v>487</v>
      </c>
      <c r="AG161" s="19" t="s">
        <v>185</v>
      </c>
      <c r="AH161" s="18" t="s">
        <v>191</v>
      </c>
      <c r="AI161" s="18" t="s">
        <v>191</v>
      </c>
      <c r="AJ161" s="19" t="s">
        <v>185</v>
      </c>
      <c r="AK161" s="21" t="s">
        <v>407</v>
      </c>
      <c r="AL161" s="22" t="s">
        <v>193</v>
      </c>
    </row>
    <row r="162" spans="1:38" ht="111" hidden="1" customHeight="1" x14ac:dyDescent="0.25">
      <c r="A162" s="8" t="str">
        <f t="shared" si="3"/>
        <v>Физические лица за исключением лиц с ОВЗ и инвалидов08.01.06 Мастер сухого строительстваОсновное общее образованиеОчная</v>
      </c>
      <c r="B162" s="16">
        <v>155</v>
      </c>
      <c r="C162" s="17" t="s">
        <v>169</v>
      </c>
      <c r="D162" s="17" t="s">
        <v>170</v>
      </c>
      <c r="E162" s="18" t="s">
        <v>226</v>
      </c>
      <c r="F162" s="17" t="s">
        <v>394</v>
      </c>
      <c r="G162" s="17" t="s">
        <v>395</v>
      </c>
      <c r="H162" s="18" t="s">
        <v>656</v>
      </c>
      <c r="I162" s="18"/>
      <c r="J162" s="17" t="s">
        <v>6</v>
      </c>
      <c r="K162" s="19" t="s">
        <v>7</v>
      </c>
      <c r="L162" s="18" t="s">
        <v>231</v>
      </c>
      <c r="M162" s="19" t="s">
        <v>37</v>
      </c>
      <c r="N162" s="19" t="s">
        <v>657</v>
      </c>
      <c r="O162" s="19" t="s">
        <v>39</v>
      </c>
      <c r="P162" s="19" t="s">
        <v>40</v>
      </c>
      <c r="Q162" s="19" t="s">
        <v>185</v>
      </c>
      <c r="R162" s="18" t="s">
        <v>179</v>
      </c>
      <c r="S162" s="19" t="s">
        <v>398</v>
      </c>
      <c r="T162" s="18" t="s">
        <v>0</v>
      </c>
      <c r="U162" s="18" t="s">
        <v>399</v>
      </c>
      <c r="V162" s="19" t="s">
        <v>400</v>
      </c>
      <c r="W162" s="19" t="s">
        <v>185</v>
      </c>
      <c r="X162" s="19" t="s">
        <v>185</v>
      </c>
      <c r="Y162" s="19" t="s">
        <v>345</v>
      </c>
      <c r="Z162" s="19" t="s">
        <v>185</v>
      </c>
      <c r="AA162" s="19" t="s">
        <v>185</v>
      </c>
      <c r="AB162" s="19" t="s">
        <v>405</v>
      </c>
      <c r="AC162" s="19" t="s">
        <v>185</v>
      </c>
      <c r="AD162" s="19" t="s">
        <v>185</v>
      </c>
      <c r="AE162" s="19" t="s">
        <v>185</v>
      </c>
      <c r="AF162" s="20" t="s">
        <v>658</v>
      </c>
      <c r="AG162" s="19" t="s">
        <v>185</v>
      </c>
      <c r="AH162" s="18" t="s">
        <v>191</v>
      </c>
      <c r="AI162" s="18" t="s">
        <v>191</v>
      </c>
      <c r="AJ162" s="19" t="s">
        <v>185</v>
      </c>
      <c r="AK162" s="21" t="s">
        <v>285</v>
      </c>
      <c r="AL162" s="22" t="s">
        <v>193</v>
      </c>
    </row>
    <row r="163" spans="1:38" ht="111" hidden="1" customHeight="1" x14ac:dyDescent="0.25">
      <c r="A163" s="8" t="str">
        <f t="shared" si="3"/>
        <v>Физические лица за исключением лиц с ОВЗ и инвалидов08.01.07 Мастер общестроительных работОсновное общее образованиеОчная</v>
      </c>
      <c r="B163" s="16">
        <v>156</v>
      </c>
      <c r="C163" s="17" t="s">
        <v>169</v>
      </c>
      <c r="D163" s="17" t="s">
        <v>170</v>
      </c>
      <c r="E163" s="18" t="s">
        <v>226</v>
      </c>
      <c r="F163" s="17" t="s">
        <v>394</v>
      </c>
      <c r="G163" s="17" t="s">
        <v>395</v>
      </c>
      <c r="H163" s="18" t="s">
        <v>659</v>
      </c>
      <c r="I163" s="18"/>
      <c r="J163" s="17" t="s">
        <v>6</v>
      </c>
      <c r="K163" s="19" t="s">
        <v>7</v>
      </c>
      <c r="L163" s="18" t="s">
        <v>231</v>
      </c>
      <c r="M163" s="19" t="s">
        <v>37</v>
      </c>
      <c r="N163" s="19" t="s">
        <v>660</v>
      </c>
      <c r="O163" s="19" t="s">
        <v>39</v>
      </c>
      <c r="P163" s="19" t="s">
        <v>40</v>
      </c>
      <c r="Q163" s="19" t="s">
        <v>185</v>
      </c>
      <c r="R163" s="18" t="s">
        <v>179</v>
      </c>
      <c r="S163" s="19" t="s">
        <v>398</v>
      </c>
      <c r="T163" s="18" t="s">
        <v>0</v>
      </c>
      <c r="U163" s="18" t="s">
        <v>399</v>
      </c>
      <c r="V163" s="19" t="s">
        <v>400</v>
      </c>
      <c r="W163" s="19" t="s">
        <v>185</v>
      </c>
      <c r="X163" s="19" t="s">
        <v>185</v>
      </c>
      <c r="Y163" s="19" t="s">
        <v>345</v>
      </c>
      <c r="Z163" s="19" t="s">
        <v>185</v>
      </c>
      <c r="AA163" s="19" t="s">
        <v>185</v>
      </c>
      <c r="AB163" s="19" t="s">
        <v>405</v>
      </c>
      <c r="AC163" s="19" t="s">
        <v>185</v>
      </c>
      <c r="AD163" s="19" t="s">
        <v>185</v>
      </c>
      <c r="AE163" s="19" t="s">
        <v>185</v>
      </c>
      <c r="AF163" s="20" t="s">
        <v>661</v>
      </c>
      <c r="AG163" s="19" t="s">
        <v>185</v>
      </c>
      <c r="AH163" s="18" t="s">
        <v>191</v>
      </c>
      <c r="AI163" s="18" t="s">
        <v>191</v>
      </c>
      <c r="AJ163" s="19" t="s">
        <v>185</v>
      </c>
      <c r="AK163" s="21" t="s">
        <v>285</v>
      </c>
      <c r="AL163" s="22" t="s">
        <v>193</v>
      </c>
    </row>
    <row r="164" spans="1:38" ht="111" hidden="1" customHeight="1" x14ac:dyDescent="0.25">
      <c r="A164" s="8" t="str">
        <f t="shared" si="3"/>
        <v>Физические лица за исключением лиц с ОВЗ и инвалидов08.01.08 Мастер отделочных строительных работОсновное общее образованиеОчная</v>
      </c>
      <c r="B164" s="16">
        <v>157</v>
      </c>
      <c r="C164" s="17" t="s">
        <v>169</v>
      </c>
      <c r="D164" s="17" t="s">
        <v>170</v>
      </c>
      <c r="E164" s="18" t="s">
        <v>226</v>
      </c>
      <c r="F164" s="17" t="s">
        <v>394</v>
      </c>
      <c r="G164" s="17" t="s">
        <v>395</v>
      </c>
      <c r="H164" s="18" t="s">
        <v>662</v>
      </c>
      <c r="I164" s="18"/>
      <c r="J164" s="17" t="s">
        <v>6</v>
      </c>
      <c r="K164" s="19" t="s">
        <v>7</v>
      </c>
      <c r="L164" s="18" t="s">
        <v>231</v>
      </c>
      <c r="M164" s="19" t="s">
        <v>37</v>
      </c>
      <c r="N164" s="19" t="s">
        <v>38</v>
      </c>
      <c r="O164" s="19" t="s">
        <v>39</v>
      </c>
      <c r="P164" s="19" t="s">
        <v>40</v>
      </c>
      <c r="Q164" s="19" t="s">
        <v>185</v>
      </c>
      <c r="R164" s="18" t="s">
        <v>179</v>
      </c>
      <c r="S164" s="19" t="s">
        <v>398</v>
      </c>
      <c r="T164" s="18" t="s">
        <v>0</v>
      </c>
      <c r="U164" s="18" t="s">
        <v>399</v>
      </c>
      <c r="V164" s="19" t="s">
        <v>400</v>
      </c>
      <c r="W164" s="19" t="s">
        <v>185</v>
      </c>
      <c r="X164" s="19" t="s">
        <v>185</v>
      </c>
      <c r="Y164" s="19" t="s">
        <v>345</v>
      </c>
      <c r="Z164" s="19" t="s">
        <v>185</v>
      </c>
      <c r="AA164" s="19" t="s">
        <v>185</v>
      </c>
      <c r="AB164" s="19" t="s">
        <v>405</v>
      </c>
      <c r="AC164" s="19" t="s">
        <v>185</v>
      </c>
      <c r="AD164" s="19" t="s">
        <v>185</v>
      </c>
      <c r="AE164" s="19" t="s">
        <v>185</v>
      </c>
      <c r="AF164" s="20" t="s">
        <v>415</v>
      </c>
      <c r="AG164" s="19" t="s">
        <v>185</v>
      </c>
      <c r="AH164" s="18" t="s">
        <v>191</v>
      </c>
      <c r="AI164" s="18" t="s">
        <v>191</v>
      </c>
      <c r="AJ164" s="19" t="s">
        <v>185</v>
      </c>
      <c r="AK164" s="21" t="s">
        <v>285</v>
      </c>
      <c r="AL164" s="22" t="s">
        <v>193</v>
      </c>
    </row>
    <row r="165" spans="1:38" ht="111" hidden="1" customHeight="1" x14ac:dyDescent="0.25">
      <c r="A165" s="8" t="str">
        <f t="shared" si="3"/>
        <v>Физические лица с ОВЗ и инвалиды08.01.08 Мастер отделочных строительных работОсновное общее образованиеОчная</v>
      </c>
      <c r="B165" s="16">
        <v>158</v>
      </c>
      <c r="C165" s="17" t="s">
        <v>169</v>
      </c>
      <c r="D165" s="17" t="s">
        <v>170</v>
      </c>
      <c r="E165" s="18" t="s">
        <v>226</v>
      </c>
      <c r="F165" s="17" t="s">
        <v>394</v>
      </c>
      <c r="G165" s="17" t="s">
        <v>395</v>
      </c>
      <c r="H165" s="18" t="s">
        <v>663</v>
      </c>
      <c r="I165" s="18"/>
      <c r="J165" s="17" t="s">
        <v>6</v>
      </c>
      <c r="K165" s="19" t="s">
        <v>7</v>
      </c>
      <c r="L165" s="18" t="s">
        <v>231</v>
      </c>
      <c r="M165" s="19" t="s">
        <v>50</v>
      </c>
      <c r="N165" s="19" t="s">
        <v>38</v>
      </c>
      <c r="O165" s="19" t="s">
        <v>39</v>
      </c>
      <c r="P165" s="19" t="s">
        <v>40</v>
      </c>
      <c r="Q165" s="19" t="s">
        <v>185</v>
      </c>
      <c r="R165" s="18" t="s">
        <v>179</v>
      </c>
      <c r="S165" s="19" t="s">
        <v>398</v>
      </c>
      <c r="T165" s="18" t="s">
        <v>0</v>
      </c>
      <c r="U165" s="18" t="s">
        <v>399</v>
      </c>
      <c r="V165" s="19" t="s">
        <v>400</v>
      </c>
      <c r="W165" s="19" t="s">
        <v>185</v>
      </c>
      <c r="X165" s="19" t="s">
        <v>185</v>
      </c>
      <c r="Y165" s="19" t="s">
        <v>345</v>
      </c>
      <c r="Z165" s="19" t="s">
        <v>185</v>
      </c>
      <c r="AA165" s="19" t="s">
        <v>185</v>
      </c>
      <c r="AB165" s="19" t="s">
        <v>405</v>
      </c>
      <c r="AC165" s="19" t="s">
        <v>185</v>
      </c>
      <c r="AD165" s="19" t="s">
        <v>185</v>
      </c>
      <c r="AE165" s="19" t="s">
        <v>185</v>
      </c>
      <c r="AF165" s="20" t="s">
        <v>415</v>
      </c>
      <c r="AG165" s="19" t="s">
        <v>185</v>
      </c>
      <c r="AH165" s="18" t="s">
        <v>191</v>
      </c>
      <c r="AI165" s="18" t="s">
        <v>191</v>
      </c>
      <c r="AJ165" s="19" t="s">
        <v>185</v>
      </c>
      <c r="AK165" s="21" t="s">
        <v>407</v>
      </c>
      <c r="AL165" s="22" t="s">
        <v>193</v>
      </c>
    </row>
    <row r="166" spans="1:38" ht="111" hidden="1" customHeight="1" x14ac:dyDescent="0.25">
      <c r="A166" s="8" t="str">
        <f t="shared" si="3"/>
        <v>Физические лица за исключением лиц с ОВЗ и инвалидов08.01.10 Мастер жилищно-коммунального хозяйстваОсновное общее образованиеОчная</v>
      </c>
      <c r="B166" s="16">
        <v>159</v>
      </c>
      <c r="C166" s="17" t="s">
        <v>169</v>
      </c>
      <c r="D166" s="17" t="s">
        <v>170</v>
      </c>
      <c r="E166" s="18" t="s">
        <v>226</v>
      </c>
      <c r="F166" s="17" t="s">
        <v>394</v>
      </c>
      <c r="G166" s="17" t="s">
        <v>395</v>
      </c>
      <c r="H166" s="18" t="s">
        <v>664</v>
      </c>
      <c r="I166" s="18"/>
      <c r="J166" s="17" t="s">
        <v>6</v>
      </c>
      <c r="K166" s="19" t="s">
        <v>7</v>
      </c>
      <c r="L166" s="18" t="s">
        <v>231</v>
      </c>
      <c r="M166" s="19" t="s">
        <v>37</v>
      </c>
      <c r="N166" s="19" t="s">
        <v>665</v>
      </c>
      <c r="O166" s="19" t="s">
        <v>39</v>
      </c>
      <c r="P166" s="19" t="s">
        <v>40</v>
      </c>
      <c r="Q166" s="19" t="s">
        <v>185</v>
      </c>
      <c r="R166" s="18" t="s">
        <v>179</v>
      </c>
      <c r="S166" s="19" t="s">
        <v>398</v>
      </c>
      <c r="T166" s="18" t="s">
        <v>0</v>
      </c>
      <c r="U166" s="18" t="s">
        <v>399</v>
      </c>
      <c r="V166" s="19" t="s">
        <v>400</v>
      </c>
      <c r="W166" s="19" t="s">
        <v>185</v>
      </c>
      <c r="X166" s="19" t="s">
        <v>185</v>
      </c>
      <c r="Y166" s="19" t="s">
        <v>345</v>
      </c>
      <c r="Z166" s="19" t="s">
        <v>185</v>
      </c>
      <c r="AA166" s="19" t="s">
        <v>185</v>
      </c>
      <c r="AB166" s="19" t="s">
        <v>405</v>
      </c>
      <c r="AC166" s="19" t="s">
        <v>185</v>
      </c>
      <c r="AD166" s="19" t="s">
        <v>185</v>
      </c>
      <c r="AE166" s="19" t="s">
        <v>185</v>
      </c>
      <c r="AF166" s="20" t="s">
        <v>666</v>
      </c>
      <c r="AG166" s="19" t="s">
        <v>185</v>
      </c>
      <c r="AH166" s="18" t="s">
        <v>191</v>
      </c>
      <c r="AI166" s="18" t="s">
        <v>191</v>
      </c>
      <c r="AJ166" s="19" t="s">
        <v>185</v>
      </c>
      <c r="AK166" s="21" t="s">
        <v>407</v>
      </c>
      <c r="AL166" s="22" t="s">
        <v>193</v>
      </c>
    </row>
    <row r="167" spans="1:38" ht="111" hidden="1" customHeight="1" x14ac:dyDescent="0.25">
      <c r="A167" s="8" t="str">
        <f t="shared" si="3"/>
        <v>Физические лица с ОВЗ и инвалиды08.01.10 Мастер жилищно-коммунального хозяйстваОсновное общее образованиеОчная</v>
      </c>
      <c r="B167" s="16">
        <v>160</v>
      </c>
      <c r="C167" s="17" t="s">
        <v>169</v>
      </c>
      <c r="D167" s="17" t="s">
        <v>170</v>
      </c>
      <c r="E167" s="18" t="s">
        <v>226</v>
      </c>
      <c r="F167" s="17" t="s">
        <v>394</v>
      </c>
      <c r="G167" s="17" t="s">
        <v>395</v>
      </c>
      <c r="H167" s="18" t="s">
        <v>667</v>
      </c>
      <c r="I167" s="18"/>
      <c r="J167" s="17" t="s">
        <v>6</v>
      </c>
      <c r="K167" s="19" t="s">
        <v>7</v>
      </c>
      <c r="L167" s="18" t="s">
        <v>231</v>
      </c>
      <c r="M167" s="19" t="s">
        <v>50</v>
      </c>
      <c r="N167" s="19" t="s">
        <v>665</v>
      </c>
      <c r="O167" s="19" t="s">
        <v>39</v>
      </c>
      <c r="P167" s="19" t="s">
        <v>40</v>
      </c>
      <c r="Q167" s="19" t="s">
        <v>185</v>
      </c>
      <c r="R167" s="18" t="s">
        <v>179</v>
      </c>
      <c r="S167" s="19" t="s">
        <v>398</v>
      </c>
      <c r="T167" s="18" t="s">
        <v>0</v>
      </c>
      <c r="U167" s="18" t="s">
        <v>399</v>
      </c>
      <c r="V167" s="19" t="s">
        <v>400</v>
      </c>
      <c r="W167" s="19" t="s">
        <v>185</v>
      </c>
      <c r="X167" s="19" t="s">
        <v>185</v>
      </c>
      <c r="Y167" s="19" t="s">
        <v>345</v>
      </c>
      <c r="Z167" s="19" t="s">
        <v>185</v>
      </c>
      <c r="AA167" s="19" t="s">
        <v>185</v>
      </c>
      <c r="AB167" s="19" t="s">
        <v>451</v>
      </c>
      <c r="AC167" s="19" t="s">
        <v>185</v>
      </c>
      <c r="AD167" s="19" t="s">
        <v>185</v>
      </c>
      <c r="AE167" s="19" t="s">
        <v>185</v>
      </c>
      <c r="AF167" s="20" t="s">
        <v>452</v>
      </c>
      <c r="AG167" s="19" t="s">
        <v>185</v>
      </c>
      <c r="AH167" s="18" t="s">
        <v>191</v>
      </c>
      <c r="AI167" s="18" t="s">
        <v>191</v>
      </c>
      <c r="AJ167" s="19" t="s">
        <v>185</v>
      </c>
      <c r="AK167" s="21" t="s">
        <v>407</v>
      </c>
      <c r="AL167" s="22" t="s">
        <v>193</v>
      </c>
    </row>
    <row r="168" spans="1:38" ht="111" hidden="1" customHeight="1" x14ac:dyDescent="0.25">
      <c r="A168" s="8" t="str">
        <f t="shared" si="3"/>
        <v>Физические лица за исключением лиц с ОВЗ и инвалидов08.01.14 Монтажник санитарно-технических, вентиляционных систем и оборудованияОсновное общее образованиеОчная</v>
      </c>
      <c r="B168" s="16">
        <v>161</v>
      </c>
      <c r="C168" s="17" t="s">
        <v>169</v>
      </c>
      <c r="D168" s="17" t="s">
        <v>170</v>
      </c>
      <c r="E168" s="18" t="s">
        <v>226</v>
      </c>
      <c r="F168" s="17" t="s">
        <v>394</v>
      </c>
      <c r="G168" s="17" t="s">
        <v>395</v>
      </c>
      <c r="H168" s="18" t="s">
        <v>668</v>
      </c>
      <c r="I168" s="18"/>
      <c r="J168" s="17" t="s">
        <v>6</v>
      </c>
      <c r="K168" s="19" t="s">
        <v>7</v>
      </c>
      <c r="L168" s="18" t="s">
        <v>231</v>
      </c>
      <c r="M168" s="19" t="s">
        <v>37</v>
      </c>
      <c r="N168" s="19" t="s">
        <v>669</v>
      </c>
      <c r="O168" s="19" t="s">
        <v>39</v>
      </c>
      <c r="P168" s="19" t="s">
        <v>40</v>
      </c>
      <c r="Q168" s="19" t="s">
        <v>185</v>
      </c>
      <c r="R168" s="18" t="s">
        <v>179</v>
      </c>
      <c r="S168" s="19" t="s">
        <v>398</v>
      </c>
      <c r="T168" s="18" t="s">
        <v>0</v>
      </c>
      <c r="U168" s="18" t="s">
        <v>399</v>
      </c>
      <c r="V168" s="19" t="s">
        <v>400</v>
      </c>
      <c r="W168" s="19" t="s">
        <v>185</v>
      </c>
      <c r="X168" s="19" t="s">
        <v>185</v>
      </c>
      <c r="Y168" s="19" t="s">
        <v>345</v>
      </c>
      <c r="Z168" s="19" t="s">
        <v>185</v>
      </c>
      <c r="AA168" s="19" t="s">
        <v>185</v>
      </c>
      <c r="AB168" s="19" t="s">
        <v>405</v>
      </c>
      <c r="AC168" s="19" t="s">
        <v>185</v>
      </c>
      <c r="AD168" s="19" t="s">
        <v>185</v>
      </c>
      <c r="AE168" s="19" t="s">
        <v>185</v>
      </c>
      <c r="AF168" s="20" t="s">
        <v>484</v>
      </c>
      <c r="AG168" s="19" t="s">
        <v>185</v>
      </c>
      <c r="AH168" s="18" t="s">
        <v>191</v>
      </c>
      <c r="AI168" s="18" t="s">
        <v>191</v>
      </c>
      <c r="AJ168" s="19" t="s">
        <v>185</v>
      </c>
      <c r="AK168" s="21" t="s">
        <v>407</v>
      </c>
      <c r="AL168" s="22" t="s">
        <v>193</v>
      </c>
    </row>
    <row r="169" spans="1:38" ht="111" hidden="1" customHeight="1" x14ac:dyDescent="0.25">
      <c r="A169" s="8" t="str">
        <f t="shared" si="3"/>
        <v>Физические лица за исключением лиц с ОВЗ и инвалидов09.01.01 Наладчик аппаратного и программного обеспеченияОсновное общее образованиеОчная</v>
      </c>
      <c r="B169" s="16">
        <v>162</v>
      </c>
      <c r="C169" s="17" t="s">
        <v>169</v>
      </c>
      <c r="D169" s="17" t="s">
        <v>170</v>
      </c>
      <c r="E169" s="18" t="s">
        <v>226</v>
      </c>
      <c r="F169" s="17" t="s">
        <v>394</v>
      </c>
      <c r="G169" s="17" t="s">
        <v>395</v>
      </c>
      <c r="H169" s="18" t="s">
        <v>670</v>
      </c>
      <c r="I169" s="18"/>
      <c r="J169" s="17" t="s">
        <v>6</v>
      </c>
      <c r="K169" s="19" t="s">
        <v>7</v>
      </c>
      <c r="L169" s="18" t="s">
        <v>231</v>
      </c>
      <c r="M169" s="19" t="s">
        <v>37</v>
      </c>
      <c r="N169" s="19" t="s">
        <v>41</v>
      </c>
      <c r="O169" s="19" t="s">
        <v>39</v>
      </c>
      <c r="P169" s="19" t="s">
        <v>40</v>
      </c>
      <c r="Q169" s="19" t="s">
        <v>185</v>
      </c>
      <c r="R169" s="18" t="s">
        <v>179</v>
      </c>
      <c r="S169" s="19" t="s">
        <v>398</v>
      </c>
      <c r="T169" s="18" t="s">
        <v>0</v>
      </c>
      <c r="U169" s="18" t="s">
        <v>399</v>
      </c>
      <c r="V169" s="19" t="s">
        <v>400</v>
      </c>
      <c r="W169" s="19" t="s">
        <v>185</v>
      </c>
      <c r="X169" s="19" t="s">
        <v>185</v>
      </c>
      <c r="Y169" s="19" t="s">
        <v>345</v>
      </c>
      <c r="Z169" s="19" t="s">
        <v>185</v>
      </c>
      <c r="AA169" s="19" t="s">
        <v>185</v>
      </c>
      <c r="AB169" s="19" t="s">
        <v>405</v>
      </c>
      <c r="AC169" s="19" t="s">
        <v>185</v>
      </c>
      <c r="AD169" s="19" t="s">
        <v>185</v>
      </c>
      <c r="AE169" s="19" t="s">
        <v>185</v>
      </c>
      <c r="AF169" s="20" t="s">
        <v>433</v>
      </c>
      <c r="AG169" s="19" t="s">
        <v>185</v>
      </c>
      <c r="AH169" s="18" t="s">
        <v>191</v>
      </c>
      <c r="AI169" s="18" t="s">
        <v>191</v>
      </c>
      <c r="AJ169" s="19" t="s">
        <v>185</v>
      </c>
      <c r="AK169" s="21" t="s">
        <v>285</v>
      </c>
      <c r="AL169" s="22" t="s">
        <v>193</v>
      </c>
    </row>
    <row r="170" spans="1:38" ht="111" hidden="1" customHeight="1" x14ac:dyDescent="0.25">
      <c r="A170" s="8" t="str">
        <f t="shared" si="3"/>
        <v>Физические лица с ОВЗ и инвалиды09.01.01 Наладчик аппаратного и программного обеспеченияОсновное общее образованиеОчная</v>
      </c>
      <c r="B170" s="16">
        <v>163</v>
      </c>
      <c r="C170" s="17" t="s">
        <v>169</v>
      </c>
      <c r="D170" s="17" t="s">
        <v>170</v>
      </c>
      <c r="E170" s="18" t="s">
        <v>226</v>
      </c>
      <c r="F170" s="17" t="s">
        <v>394</v>
      </c>
      <c r="G170" s="17" t="s">
        <v>395</v>
      </c>
      <c r="H170" s="18" t="s">
        <v>671</v>
      </c>
      <c r="I170" s="18"/>
      <c r="J170" s="17" t="s">
        <v>6</v>
      </c>
      <c r="K170" s="19" t="s">
        <v>7</v>
      </c>
      <c r="L170" s="18" t="s">
        <v>231</v>
      </c>
      <c r="M170" s="19" t="s">
        <v>50</v>
      </c>
      <c r="N170" s="19" t="s">
        <v>41</v>
      </c>
      <c r="O170" s="19" t="s">
        <v>39</v>
      </c>
      <c r="P170" s="19" t="s">
        <v>40</v>
      </c>
      <c r="Q170" s="19" t="s">
        <v>185</v>
      </c>
      <c r="R170" s="18" t="s">
        <v>179</v>
      </c>
      <c r="S170" s="19" t="s">
        <v>398</v>
      </c>
      <c r="T170" s="18" t="s">
        <v>0</v>
      </c>
      <c r="U170" s="18" t="s">
        <v>399</v>
      </c>
      <c r="V170" s="19" t="s">
        <v>400</v>
      </c>
      <c r="W170" s="19" t="s">
        <v>185</v>
      </c>
      <c r="X170" s="19" t="s">
        <v>185</v>
      </c>
      <c r="Y170" s="19" t="s">
        <v>345</v>
      </c>
      <c r="Z170" s="19" t="s">
        <v>185</v>
      </c>
      <c r="AA170" s="19" t="s">
        <v>185</v>
      </c>
      <c r="AB170" s="19" t="s">
        <v>405</v>
      </c>
      <c r="AC170" s="19" t="s">
        <v>185</v>
      </c>
      <c r="AD170" s="19" t="s">
        <v>185</v>
      </c>
      <c r="AE170" s="19" t="s">
        <v>185</v>
      </c>
      <c r="AF170" s="20" t="s">
        <v>433</v>
      </c>
      <c r="AG170" s="19" t="s">
        <v>185</v>
      </c>
      <c r="AH170" s="18" t="s">
        <v>191</v>
      </c>
      <c r="AI170" s="18" t="s">
        <v>191</v>
      </c>
      <c r="AJ170" s="19" t="s">
        <v>185</v>
      </c>
      <c r="AK170" s="21" t="s">
        <v>407</v>
      </c>
      <c r="AL170" s="22" t="s">
        <v>193</v>
      </c>
    </row>
    <row r="171" spans="1:38" ht="111" hidden="1" customHeight="1" x14ac:dyDescent="0.25">
      <c r="A171" s="8" t="str">
        <f t="shared" si="3"/>
        <v>Физические лица за исключением лиц с ОВЗ и инвалидов09.01.02 Наладчик компьютерных сетейОсновное общее образованиеОчная</v>
      </c>
      <c r="B171" s="16">
        <v>164</v>
      </c>
      <c r="C171" s="17" t="s">
        <v>169</v>
      </c>
      <c r="D171" s="17" t="s">
        <v>170</v>
      </c>
      <c r="E171" s="18" t="s">
        <v>226</v>
      </c>
      <c r="F171" s="17" t="s">
        <v>394</v>
      </c>
      <c r="G171" s="17" t="s">
        <v>395</v>
      </c>
      <c r="H171" s="18" t="s">
        <v>672</v>
      </c>
      <c r="I171" s="18"/>
      <c r="J171" s="17" t="s">
        <v>6</v>
      </c>
      <c r="K171" s="19" t="s">
        <v>7</v>
      </c>
      <c r="L171" s="18" t="s">
        <v>231</v>
      </c>
      <c r="M171" s="19" t="s">
        <v>37</v>
      </c>
      <c r="N171" s="19" t="s">
        <v>673</v>
      </c>
      <c r="O171" s="19" t="s">
        <v>39</v>
      </c>
      <c r="P171" s="19" t="s">
        <v>40</v>
      </c>
      <c r="Q171" s="19" t="s">
        <v>185</v>
      </c>
      <c r="R171" s="18" t="s">
        <v>179</v>
      </c>
      <c r="S171" s="19" t="s">
        <v>398</v>
      </c>
      <c r="T171" s="18" t="s">
        <v>0</v>
      </c>
      <c r="U171" s="18" t="s">
        <v>399</v>
      </c>
      <c r="V171" s="19" t="s">
        <v>400</v>
      </c>
      <c r="W171" s="19" t="s">
        <v>185</v>
      </c>
      <c r="X171" s="19" t="s">
        <v>185</v>
      </c>
      <c r="Y171" s="19" t="s">
        <v>345</v>
      </c>
      <c r="Z171" s="19" t="s">
        <v>185</v>
      </c>
      <c r="AA171" s="19" t="s">
        <v>185</v>
      </c>
      <c r="AB171" s="19" t="s">
        <v>405</v>
      </c>
      <c r="AC171" s="19" t="s">
        <v>185</v>
      </c>
      <c r="AD171" s="19" t="s">
        <v>185</v>
      </c>
      <c r="AE171" s="19" t="s">
        <v>185</v>
      </c>
      <c r="AF171" s="20" t="s">
        <v>674</v>
      </c>
      <c r="AG171" s="19" t="s">
        <v>185</v>
      </c>
      <c r="AH171" s="18" t="s">
        <v>191</v>
      </c>
      <c r="AI171" s="18" t="s">
        <v>191</v>
      </c>
      <c r="AJ171" s="19" t="s">
        <v>185</v>
      </c>
      <c r="AK171" s="21" t="s">
        <v>407</v>
      </c>
      <c r="AL171" s="22" t="s">
        <v>193</v>
      </c>
    </row>
    <row r="172" spans="1:38" ht="111" hidden="1" customHeight="1" x14ac:dyDescent="0.25">
      <c r="A172" s="8" t="str">
        <f t="shared" si="3"/>
        <v>Физические лица с ОВЗ и инвалиды09.01.02 Наладчик компьютерных сетейОсновное общее образованиеОчная</v>
      </c>
      <c r="B172" s="16">
        <v>165</v>
      </c>
      <c r="C172" s="17" t="s">
        <v>169</v>
      </c>
      <c r="D172" s="17" t="s">
        <v>170</v>
      </c>
      <c r="E172" s="18" t="s">
        <v>226</v>
      </c>
      <c r="F172" s="17" t="s">
        <v>394</v>
      </c>
      <c r="G172" s="17" t="s">
        <v>395</v>
      </c>
      <c r="H172" s="18" t="s">
        <v>675</v>
      </c>
      <c r="I172" s="18"/>
      <c r="J172" s="17" t="s">
        <v>6</v>
      </c>
      <c r="K172" s="19" t="s">
        <v>7</v>
      </c>
      <c r="L172" s="18" t="s">
        <v>231</v>
      </c>
      <c r="M172" s="19" t="s">
        <v>50</v>
      </c>
      <c r="N172" s="19" t="s">
        <v>673</v>
      </c>
      <c r="O172" s="19" t="s">
        <v>39</v>
      </c>
      <c r="P172" s="19" t="s">
        <v>40</v>
      </c>
      <c r="Q172" s="19" t="s">
        <v>185</v>
      </c>
      <c r="R172" s="18" t="s">
        <v>179</v>
      </c>
      <c r="S172" s="19" t="s">
        <v>398</v>
      </c>
      <c r="T172" s="18" t="s">
        <v>0</v>
      </c>
      <c r="U172" s="18" t="s">
        <v>399</v>
      </c>
      <c r="V172" s="19" t="s">
        <v>400</v>
      </c>
      <c r="W172" s="19" t="s">
        <v>185</v>
      </c>
      <c r="X172" s="19" t="s">
        <v>185</v>
      </c>
      <c r="Y172" s="19" t="s">
        <v>345</v>
      </c>
      <c r="Z172" s="19" t="s">
        <v>185</v>
      </c>
      <c r="AA172" s="19" t="s">
        <v>185</v>
      </c>
      <c r="AB172" s="19" t="s">
        <v>405</v>
      </c>
      <c r="AC172" s="19" t="s">
        <v>185</v>
      </c>
      <c r="AD172" s="19" t="s">
        <v>185</v>
      </c>
      <c r="AE172" s="19" t="s">
        <v>185</v>
      </c>
      <c r="AF172" s="20" t="s">
        <v>674</v>
      </c>
      <c r="AG172" s="19" t="s">
        <v>185</v>
      </c>
      <c r="AH172" s="18" t="s">
        <v>191</v>
      </c>
      <c r="AI172" s="18" t="s">
        <v>191</v>
      </c>
      <c r="AJ172" s="19" t="s">
        <v>185</v>
      </c>
      <c r="AK172" s="21" t="s">
        <v>407</v>
      </c>
      <c r="AL172" s="22" t="s">
        <v>193</v>
      </c>
    </row>
    <row r="173" spans="1:38" ht="111" hidden="1" customHeight="1" x14ac:dyDescent="0.25">
      <c r="A173" s="8" t="str">
        <f t="shared" si="3"/>
        <v>Физические лица за исключением лиц с ОВЗ и инвалидов09.01.03 Мастер по обработке цифровой информацииОсновное общее образованиеОчная</v>
      </c>
      <c r="B173" s="16">
        <v>166</v>
      </c>
      <c r="C173" s="17" t="s">
        <v>169</v>
      </c>
      <c r="D173" s="17" t="s">
        <v>170</v>
      </c>
      <c r="E173" s="18" t="s">
        <v>226</v>
      </c>
      <c r="F173" s="17" t="s">
        <v>394</v>
      </c>
      <c r="G173" s="17" t="s">
        <v>395</v>
      </c>
      <c r="H173" s="18" t="s">
        <v>676</v>
      </c>
      <c r="I173" s="18"/>
      <c r="J173" s="17" t="s">
        <v>6</v>
      </c>
      <c r="K173" s="19" t="s">
        <v>7</v>
      </c>
      <c r="L173" s="18" t="s">
        <v>231</v>
      </c>
      <c r="M173" s="19" t="s">
        <v>37</v>
      </c>
      <c r="N173" s="19" t="s">
        <v>677</v>
      </c>
      <c r="O173" s="19" t="s">
        <v>39</v>
      </c>
      <c r="P173" s="19" t="s">
        <v>40</v>
      </c>
      <c r="Q173" s="19" t="s">
        <v>185</v>
      </c>
      <c r="R173" s="18" t="s">
        <v>179</v>
      </c>
      <c r="S173" s="19" t="s">
        <v>398</v>
      </c>
      <c r="T173" s="18" t="s">
        <v>0</v>
      </c>
      <c r="U173" s="18" t="s">
        <v>399</v>
      </c>
      <c r="V173" s="19" t="s">
        <v>400</v>
      </c>
      <c r="W173" s="19" t="s">
        <v>185</v>
      </c>
      <c r="X173" s="19" t="s">
        <v>185</v>
      </c>
      <c r="Y173" s="19" t="s">
        <v>345</v>
      </c>
      <c r="Z173" s="19" t="s">
        <v>185</v>
      </c>
      <c r="AA173" s="19" t="s">
        <v>185</v>
      </c>
      <c r="AB173" s="19" t="s">
        <v>405</v>
      </c>
      <c r="AC173" s="19" t="s">
        <v>185</v>
      </c>
      <c r="AD173" s="19" t="s">
        <v>185</v>
      </c>
      <c r="AE173" s="19" t="s">
        <v>185</v>
      </c>
      <c r="AF173" s="20" t="s">
        <v>678</v>
      </c>
      <c r="AG173" s="19" t="s">
        <v>185</v>
      </c>
      <c r="AH173" s="18" t="s">
        <v>191</v>
      </c>
      <c r="AI173" s="18" t="s">
        <v>191</v>
      </c>
      <c r="AJ173" s="19" t="s">
        <v>185</v>
      </c>
      <c r="AK173" s="21" t="s">
        <v>285</v>
      </c>
      <c r="AL173" s="22" t="s">
        <v>410</v>
      </c>
    </row>
    <row r="174" spans="1:38" ht="111" hidden="1" customHeight="1" x14ac:dyDescent="0.25">
      <c r="A174" s="8" t="str">
        <f t="shared" si="3"/>
        <v>Физические лица за исключением лиц с ОВЗ и инвалидов09.01.03 Мастер по обработке цифровой информацииСреднее общее образованиеОчная</v>
      </c>
      <c r="B174" s="16">
        <v>167</v>
      </c>
      <c r="C174" s="17" t="s">
        <v>169</v>
      </c>
      <c r="D174" s="17" t="s">
        <v>170</v>
      </c>
      <c r="E174" s="18" t="s">
        <v>226</v>
      </c>
      <c r="F174" s="17" t="s">
        <v>394</v>
      </c>
      <c r="G174" s="17" t="s">
        <v>395</v>
      </c>
      <c r="H174" s="18" t="s">
        <v>679</v>
      </c>
      <c r="I174" s="18"/>
      <c r="J174" s="17" t="s">
        <v>6</v>
      </c>
      <c r="K174" s="19" t="s">
        <v>7</v>
      </c>
      <c r="L174" s="18" t="s">
        <v>231</v>
      </c>
      <c r="M174" s="19" t="s">
        <v>37</v>
      </c>
      <c r="N174" s="19" t="s">
        <v>677</v>
      </c>
      <c r="O174" s="19" t="s">
        <v>87</v>
      </c>
      <c r="P174" s="19" t="s">
        <v>40</v>
      </c>
      <c r="Q174" s="19" t="s">
        <v>185</v>
      </c>
      <c r="R174" s="18" t="s">
        <v>179</v>
      </c>
      <c r="S174" s="19" t="s">
        <v>398</v>
      </c>
      <c r="T174" s="18" t="s">
        <v>0</v>
      </c>
      <c r="U174" s="18" t="s">
        <v>399</v>
      </c>
      <c r="V174" s="19" t="s">
        <v>400</v>
      </c>
      <c r="W174" s="19" t="s">
        <v>185</v>
      </c>
      <c r="X174" s="19" t="s">
        <v>185</v>
      </c>
      <c r="Y174" s="19" t="s">
        <v>236</v>
      </c>
      <c r="Z174" s="19" t="s">
        <v>185</v>
      </c>
      <c r="AA174" s="19" t="s">
        <v>185</v>
      </c>
      <c r="AB174" s="19" t="s">
        <v>401</v>
      </c>
      <c r="AC174" s="19" t="s">
        <v>185</v>
      </c>
      <c r="AD174" s="19" t="s">
        <v>185</v>
      </c>
      <c r="AE174" s="19" t="s">
        <v>185</v>
      </c>
      <c r="AF174" s="20" t="s">
        <v>680</v>
      </c>
      <c r="AG174" s="19" t="s">
        <v>185</v>
      </c>
      <c r="AH174" s="18" t="s">
        <v>191</v>
      </c>
      <c r="AI174" s="18" t="s">
        <v>191</v>
      </c>
      <c r="AJ174" s="19" t="s">
        <v>185</v>
      </c>
      <c r="AK174" s="21" t="s">
        <v>285</v>
      </c>
      <c r="AL174" s="22" t="s">
        <v>193</v>
      </c>
    </row>
    <row r="175" spans="1:38" ht="111" hidden="1" customHeight="1" x14ac:dyDescent="0.25">
      <c r="A175" s="8" t="str">
        <f t="shared" si="3"/>
        <v>Физические лица с ОВЗ и инвалиды09.01.03 Мастер по обработке цифровой информацииОсновное общее образованиеОчная</v>
      </c>
      <c r="B175" s="16">
        <v>168</v>
      </c>
      <c r="C175" s="17" t="s">
        <v>169</v>
      </c>
      <c r="D175" s="17" t="s">
        <v>170</v>
      </c>
      <c r="E175" s="18" t="s">
        <v>226</v>
      </c>
      <c r="F175" s="17" t="s">
        <v>394</v>
      </c>
      <c r="G175" s="17" t="s">
        <v>395</v>
      </c>
      <c r="H175" s="18" t="s">
        <v>681</v>
      </c>
      <c r="I175" s="18"/>
      <c r="J175" s="17" t="s">
        <v>6</v>
      </c>
      <c r="K175" s="19" t="s">
        <v>7</v>
      </c>
      <c r="L175" s="18" t="s">
        <v>231</v>
      </c>
      <c r="M175" s="19" t="s">
        <v>50</v>
      </c>
      <c r="N175" s="19" t="s">
        <v>677</v>
      </c>
      <c r="O175" s="19" t="s">
        <v>39</v>
      </c>
      <c r="P175" s="19" t="s">
        <v>40</v>
      </c>
      <c r="Q175" s="19" t="s">
        <v>185</v>
      </c>
      <c r="R175" s="18" t="s">
        <v>179</v>
      </c>
      <c r="S175" s="19" t="s">
        <v>398</v>
      </c>
      <c r="T175" s="18" t="s">
        <v>0</v>
      </c>
      <c r="U175" s="18" t="s">
        <v>399</v>
      </c>
      <c r="V175" s="19" t="s">
        <v>400</v>
      </c>
      <c r="W175" s="19" t="s">
        <v>185</v>
      </c>
      <c r="X175" s="19" t="s">
        <v>185</v>
      </c>
      <c r="Y175" s="19" t="s">
        <v>345</v>
      </c>
      <c r="Z175" s="19" t="s">
        <v>185</v>
      </c>
      <c r="AA175" s="19" t="s">
        <v>185</v>
      </c>
      <c r="AB175" s="19" t="s">
        <v>405</v>
      </c>
      <c r="AC175" s="19" t="s">
        <v>185</v>
      </c>
      <c r="AD175" s="19" t="s">
        <v>185</v>
      </c>
      <c r="AE175" s="19" t="s">
        <v>185</v>
      </c>
      <c r="AF175" s="20" t="s">
        <v>682</v>
      </c>
      <c r="AG175" s="19" t="s">
        <v>185</v>
      </c>
      <c r="AH175" s="18" t="s">
        <v>191</v>
      </c>
      <c r="AI175" s="18" t="s">
        <v>191</v>
      </c>
      <c r="AJ175" s="19" t="s">
        <v>185</v>
      </c>
      <c r="AK175" s="21" t="s">
        <v>285</v>
      </c>
      <c r="AL175" s="22" t="s">
        <v>193</v>
      </c>
    </row>
    <row r="176" spans="1:38" ht="111" hidden="1" customHeight="1" x14ac:dyDescent="0.25">
      <c r="A176" s="8" t="str">
        <f t="shared" si="3"/>
        <v/>
      </c>
      <c r="B176" s="16"/>
      <c r="C176" s="17" t="s">
        <v>169</v>
      </c>
      <c r="D176" s="17" t="s">
        <v>170</v>
      </c>
      <c r="E176" s="18" t="s">
        <v>226</v>
      </c>
      <c r="F176" s="17" t="s">
        <v>394</v>
      </c>
      <c r="G176" s="17" t="s">
        <v>395</v>
      </c>
      <c r="H176" s="18"/>
      <c r="I176" s="18"/>
      <c r="J176" s="17"/>
      <c r="K176" s="19"/>
      <c r="L176" s="18"/>
      <c r="M176" s="19"/>
      <c r="N176" s="19"/>
      <c r="O176" s="19"/>
      <c r="P176" s="19"/>
      <c r="Q176" s="19"/>
      <c r="R176" s="18"/>
      <c r="S176" s="19"/>
      <c r="T176" s="18"/>
      <c r="U176" s="18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20"/>
      <c r="AG176" s="19"/>
      <c r="AH176" s="18"/>
      <c r="AI176" s="18"/>
      <c r="AJ176" s="19"/>
      <c r="AK176" s="21"/>
      <c r="AL176" s="22"/>
    </row>
    <row r="177" spans="1:38" ht="111" hidden="1" customHeight="1" x14ac:dyDescent="0.25">
      <c r="A177" s="8" t="str">
        <f t="shared" si="3"/>
        <v>Физические лица за исключением лиц с ОВЗ и инвалидов11.01.08 Оператор связиОсновное общее образованиеОчная</v>
      </c>
      <c r="B177" s="16">
        <v>169</v>
      </c>
      <c r="C177" s="17" t="s">
        <v>169</v>
      </c>
      <c r="D177" s="17" t="s">
        <v>170</v>
      </c>
      <c r="E177" s="18" t="s">
        <v>226</v>
      </c>
      <c r="F177" s="17" t="s">
        <v>394</v>
      </c>
      <c r="G177" s="17" t="s">
        <v>395</v>
      </c>
      <c r="H177" s="18" t="s">
        <v>683</v>
      </c>
      <c r="I177" s="18"/>
      <c r="J177" s="17" t="s">
        <v>6</v>
      </c>
      <c r="K177" s="19" t="s">
        <v>7</v>
      </c>
      <c r="L177" s="18" t="s">
        <v>231</v>
      </c>
      <c r="M177" s="19" t="s">
        <v>37</v>
      </c>
      <c r="N177" s="19" t="s">
        <v>684</v>
      </c>
      <c r="O177" s="19" t="s">
        <v>39</v>
      </c>
      <c r="P177" s="19" t="s">
        <v>40</v>
      </c>
      <c r="Q177" s="19" t="s">
        <v>185</v>
      </c>
      <c r="R177" s="18" t="s">
        <v>179</v>
      </c>
      <c r="S177" s="19" t="s">
        <v>398</v>
      </c>
      <c r="T177" s="18" t="s">
        <v>0</v>
      </c>
      <c r="U177" s="18" t="s">
        <v>399</v>
      </c>
      <c r="V177" s="19" t="s">
        <v>400</v>
      </c>
      <c r="W177" s="19" t="s">
        <v>185</v>
      </c>
      <c r="X177" s="19" t="s">
        <v>185</v>
      </c>
      <c r="Y177" s="19" t="s">
        <v>345</v>
      </c>
      <c r="Z177" s="19" t="s">
        <v>185</v>
      </c>
      <c r="AA177" s="19" t="s">
        <v>185</v>
      </c>
      <c r="AB177" s="19" t="s">
        <v>405</v>
      </c>
      <c r="AC177" s="19" t="s">
        <v>185</v>
      </c>
      <c r="AD177" s="19" t="s">
        <v>185</v>
      </c>
      <c r="AE177" s="19" t="s">
        <v>185</v>
      </c>
      <c r="AF177" s="20" t="s">
        <v>385</v>
      </c>
      <c r="AG177" s="19" t="s">
        <v>185</v>
      </c>
      <c r="AH177" s="18" t="s">
        <v>191</v>
      </c>
      <c r="AI177" s="18" t="s">
        <v>191</v>
      </c>
      <c r="AJ177" s="19" t="s">
        <v>185</v>
      </c>
      <c r="AK177" s="21" t="s">
        <v>407</v>
      </c>
      <c r="AL177" s="22" t="s">
        <v>193</v>
      </c>
    </row>
    <row r="178" spans="1:38" ht="111" hidden="1" customHeight="1" x14ac:dyDescent="0.25">
      <c r="A178" s="8" t="str">
        <f t="shared" si="3"/>
        <v>Физические лица за исключением лиц с ОВЗ и инвалидов13.01.10 Электромонтер по ремонту и обслуживанию электрооборудования (по отраслям)Основное общее образованиеОчная</v>
      </c>
      <c r="B178" s="16">
        <v>170</v>
      </c>
      <c r="C178" s="17" t="s">
        <v>169</v>
      </c>
      <c r="D178" s="17" t="s">
        <v>170</v>
      </c>
      <c r="E178" s="18" t="s">
        <v>226</v>
      </c>
      <c r="F178" s="17" t="s">
        <v>394</v>
      </c>
      <c r="G178" s="17" t="s">
        <v>395</v>
      </c>
      <c r="H178" s="18" t="s">
        <v>685</v>
      </c>
      <c r="I178" s="18"/>
      <c r="J178" s="17" t="s">
        <v>6</v>
      </c>
      <c r="K178" s="19" t="s">
        <v>7</v>
      </c>
      <c r="L178" s="18" t="s">
        <v>231</v>
      </c>
      <c r="M178" s="19" t="s">
        <v>37</v>
      </c>
      <c r="N178" s="19" t="s">
        <v>42</v>
      </c>
      <c r="O178" s="19" t="s">
        <v>39</v>
      </c>
      <c r="P178" s="19" t="s">
        <v>40</v>
      </c>
      <c r="Q178" s="19" t="s">
        <v>185</v>
      </c>
      <c r="R178" s="18" t="s">
        <v>179</v>
      </c>
      <c r="S178" s="19" t="s">
        <v>398</v>
      </c>
      <c r="T178" s="18" t="s">
        <v>0</v>
      </c>
      <c r="U178" s="18" t="s">
        <v>399</v>
      </c>
      <c r="V178" s="19" t="s">
        <v>400</v>
      </c>
      <c r="W178" s="19" t="s">
        <v>185</v>
      </c>
      <c r="X178" s="19" t="s">
        <v>185</v>
      </c>
      <c r="Y178" s="19" t="s">
        <v>345</v>
      </c>
      <c r="Z178" s="19" t="s">
        <v>185</v>
      </c>
      <c r="AA178" s="19" t="s">
        <v>185</v>
      </c>
      <c r="AB178" s="19" t="s">
        <v>405</v>
      </c>
      <c r="AC178" s="19" t="s">
        <v>185</v>
      </c>
      <c r="AD178" s="19" t="s">
        <v>185</v>
      </c>
      <c r="AE178" s="19" t="s">
        <v>185</v>
      </c>
      <c r="AF178" s="20" t="s">
        <v>686</v>
      </c>
      <c r="AG178" s="19" t="s">
        <v>185</v>
      </c>
      <c r="AH178" s="18" t="s">
        <v>191</v>
      </c>
      <c r="AI178" s="18" t="s">
        <v>191</v>
      </c>
      <c r="AJ178" s="19" t="s">
        <v>185</v>
      </c>
      <c r="AK178" s="21" t="s">
        <v>285</v>
      </c>
      <c r="AL178" s="22" t="s">
        <v>410</v>
      </c>
    </row>
    <row r="179" spans="1:38" ht="111" hidden="1" customHeight="1" x14ac:dyDescent="0.25">
      <c r="A179" s="8" t="str">
        <f t="shared" si="3"/>
        <v>Физические лица за исключением лиц с ОВЗ и инвалидов13.01.10 Электромонтер по ремонту и обслуживанию электрооборудования (по отраслям)Среднее общее образованиеОчная</v>
      </c>
      <c r="B179" s="16">
        <v>171</v>
      </c>
      <c r="C179" s="17" t="s">
        <v>169</v>
      </c>
      <c r="D179" s="17" t="s">
        <v>170</v>
      </c>
      <c r="E179" s="18" t="s">
        <v>226</v>
      </c>
      <c r="F179" s="17" t="s">
        <v>394</v>
      </c>
      <c r="G179" s="17" t="s">
        <v>395</v>
      </c>
      <c r="H179" s="18" t="s">
        <v>687</v>
      </c>
      <c r="I179" s="18"/>
      <c r="J179" s="17" t="s">
        <v>6</v>
      </c>
      <c r="K179" s="19" t="s">
        <v>7</v>
      </c>
      <c r="L179" s="18" t="s">
        <v>231</v>
      </c>
      <c r="M179" s="19" t="s">
        <v>37</v>
      </c>
      <c r="N179" s="19" t="s">
        <v>42</v>
      </c>
      <c r="O179" s="19" t="s">
        <v>87</v>
      </c>
      <c r="P179" s="19" t="s">
        <v>40</v>
      </c>
      <c r="Q179" s="19" t="s">
        <v>185</v>
      </c>
      <c r="R179" s="18" t="s">
        <v>179</v>
      </c>
      <c r="S179" s="19" t="s">
        <v>398</v>
      </c>
      <c r="T179" s="18" t="s">
        <v>0</v>
      </c>
      <c r="U179" s="18" t="s">
        <v>399</v>
      </c>
      <c r="V179" s="19" t="s">
        <v>400</v>
      </c>
      <c r="W179" s="19" t="s">
        <v>185</v>
      </c>
      <c r="X179" s="19" t="s">
        <v>185</v>
      </c>
      <c r="Y179" s="19" t="s">
        <v>236</v>
      </c>
      <c r="Z179" s="19" t="s">
        <v>185</v>
      </c>
      <c r="AA179" s="19" t="s">
        <v>185</v>
      </c>
      <c r="AB179" s="19" t="s">
        <v>688</v>
      </c>
      <c r="AC179" s="19" t="s">
        <v>185</v>
      </c>
      <c r="AD179" s="19" t="s">
        <v>185</v>
      </c>
      <c r="AE179" s="19" t="s">
        <v>185</v>
      </c>
      <c r="AF179" s="20" t="s">
        <v>689</v>
      </c>
      <c r="AG179" s="19" t="s">
        <v>185</v>
      </c>
      <c r="AH179" s="18" t="s">
        <v>191</v>
      </c>
      <c r="AI179" s="18" t="s">
        <v>191</v>
      </c>
      <c r="AJ179" s="19" t="s">
        <v>185</v>
      </c>
      <c r="AK179" s="21" t="s">
        <v>285</v>
      </c>
      <c r="AL179" s="22" t="s">
        <v>193</v>
      </c>
    </row>
    <row r="180" spans="1:38" ht="111" hidden="1" customHeight="1" x14ac:dyDescent="0.25">
      <c r="A180" s="8" t="str">
        <f t="shared" si="3"/>
        <v>Физические лица за исключением лиц с ОВЗ и инвалидов15.01.05 Сварщик (ручной и частично механизированной сварки (наплавки)Основное общее образованиеОчная</v>
      </c>
      <c r="B180" s="16">
        <v>172</v>
      </c>
      <c r="C180" s="17" t="s">
        <v>169</v>
      </c>
      <c r="D180" s="17" t="s">
        <v>170</v>
      </c>
      <c r="E180" s="18" t="s">
        <v>226</v>
      </c>
      <c r="F180" s="17" t="s">
        <v>394</v>
      </c>
      <c r="G180" s="17" t="s">
        <v>395</v>
      </c>
      <c r="H180" s="18" t="s">
        <v>690</v>
      </c>
      <c r="I180" s="18"/>
      <c r="J180" s="17" t="s">
        <v>6</v>
      </c>
      <c r="K180" s="19" t="s">
        <v>7</v>
      </c>
      <c r="L180" s="18" t="s">
        <v>231</v>
      </c>
      <c r="M180" s="19" t="s">
        <v>37</v>
      </c>
      <c r="N180" s="19" t="s">
        <v>43</v>
      </c>
      <c r="O180" s="19" t="s">
        <v>39</v>
      </c>
      <c r="P180" s="19" t="s">
        <v>40</v>
      </c>
      <c r="Q180" s="19" t="s">
        <v>185</v>
      </c>
      <c r="R180" s="18" t="s">
        <v>179</v>
      </c>
      <c r="S180" s="19" t="s">
        <v>398</v>
      </c>
      <c r="T180" s="18" t="s">
        <v>0</v>
      </c>
      <c r="U180" s="18" t="s">
        <v>399</v>
      </c>
      <c r="V180" s="19" t="s">
        <v>400</v>
      </c>
      <c r="W180" s="19" t="s">
        <v>185</v>
      </c>
      <c r="X180" s="19" t="s">
        <v>185</v>
      </c>
      <c r="Y180" s="19" t="s">
        <v>236</v>
      </c>
      <c r="Z180" s="19" t="s">
        <v>185</v>
      </c>
      <c r="AA180" s="19" t="s">
        <v>185</v>
      </c>
      <c r="AB180" s="19" t="s">
        <v>401</v>
      </c>
      <c r="AC180" s="19" t="s">
        <v>185</v>
      </c>
      <c r="AD180" s="19" t="s">
        <v>185</v>
      </c>
      <c r="AE180" s="19" t="s">
        <v>185</v>
      </c>
      <c r="AF180" s="20" t="s">
        <v>691</v>
      </c>
      <c r="AG180" s="19" t="s">
        <v>185</v>
      </c>
      <c r="AH180" s="18" t="s">
        <v>191</v>
      </c>
      <c r="AI180" s="18" t="s">
        <v>191</v>
      </c>
      <c r="AJ180" s="19" t="s">
        <v>185</v>
      </c>
      <c r="AK180" s="21" t="s">
        <v>285</v>
      </c>
      <c r="AL180" s="22" t="s">
        <v>193</v>
      </c>
    </row>
    <row r="181" spans="1:38" ht="111" hidden="1" customHeight="1" x14ac:dyDescent="0.25">
      <c r="A181" s="8" t="str">
        <f t="shared" si="3"/>
        <v>Физические лица за исключением лиц с ОВЗ и инвалидов15.01.05 Сварщик (ручной и частично механизированной сварки (наплавки)Среднее общее образованиеОчная</v>
      </c>
      <c r="B181" s="16">
        <v>173</v>
      </c>
      <c r="C181" s="17" t="s">
        <v>169</v>
      </c>
      <c r="D181" s="17" t="s">
        <v>170</v>
      </c>
      <c r="E181" s="18" t="s">
        <v>226</v>
      </c>
      <c r="F181" s="17" t="s">
        <v>394</v>
      </c>
      <c r="G181" s="17" t="s">
        <v>395</v>
      </c>
      <c r="H181" s="18" t="s">
        <v>692</v>
      </c>
      <c r="I181" s="18"/>
      <c r="J181" s="17" t="s">
        <v>6</v>
      </c>
      <c r="K181" s="19" t="s">
        <v>7</v>
      </c>
      <c r="L181" s="18" t="s">
        <v>231</v>
      </c>
      <c r="M181" s="19" t="s">
        <v>37</v>
      </c>
      <c r="N181" s="19" t="s">
        <v>43</v>
      </c>
      <c r="O181" s="19" t="s">
        <v>87</v>
      </c>
      <c r="P181" s="19" t="s">
        <v>40</v>
      </c>
      <c r="Q181" s="19" t="s">
        <v>185</v>
      </c>
      <c r="R181" s="18" t="s">
        <v>179</v>
      </c>
      <c r="S181" s="19" t="s">
        <v>398</v>
      </c>
      <c r="T181" s="18" t="s">
        <v>0</v>
      </c>
      <c r="U181" s="18" t="s">
        <v>399</v>
      </c>
      <c r="V181" s="19" t="s">
        <v>400</v>
      </c>
      <c r="W181" s="19" t="s">
        <v>185</v>
      </c>
      <c r="X181" s="19" t="s">
        <v>185</v>
      </c>
      <c r="Y181" s="19" t="s">
        <v>345</v>
      </c>
      <c r="Z181" s="19" t="s">
        <v>185</v>
      </c>
      <c r="AA181" s="19" t="s">
        <v>185</v>
      </c>
      <c r="AB181" s="19" t="s">
        <v>405</v>
      </c>
      <c r="AC181" s="19" t="s">
        <v>185</v>
      </c>
      <c r="AD181" s="19" t="s">
        <v>185</v>
      </c>
      <c r="AE181" s="19" t="s">
        <v>185</v>
      </c>
      <c r="AF181" s="20" t="s">
        <v>693</v>
      </c>
      <c r="AG181" s="19" t="s">
        <v>185</v>
      </c>
      <c r="AH181" s="18" t="s">
        <v>191</v>
      </c>
      <c r="AI181" s="18" t="s">
        <v>191</v>
      </c>
      <c r="AJ181" s="19" t="s">
        <v>185</v>
      </c>
      <c r="AK181" s="21" t="s">
        <v>285</v>
      </c>
      <c r="AL181" s="22" t="s">
        <v>410</v>
      </c>
    </row>
    <row r="182" spans="1:38" ht="111" hidden="1" customHeight="1" x14ac:dyDescent="0.25">
      <c r="A182" s="8" t="str">
        <f t="shared" si="3"/>
        <v>Физические лица с ОВЗ и инвалиды15.01.05 Сварщик (ручной и частично механизированной сварки (наплавки)Основное общее образованиеОчная</v>
      </c>
      <c r="B182" s="16">
        <v>174</v>
      </c>
      <c r="C182" s="17" t="s">
        <v>169</v>
      </c>
      <c r="D182" s="17" t="s">
        <v>170</v>
      </c>
      <c r="E182" s="18" t="s">
        <v>226</v>
      </c>
      <c r="F182" s="17" t="s">
        <v>394</v>
      </c>
      <c r="G182" s="17" t="s">
        <v>395</v>
      </c>
      <c r="H182" s="18" t="s">
        <v>694</v>
      </c>
      <c r="I182" s="18"/>
      <c r="J182" s="17" t="s">
        <v>6</v>
      </c>
      <c r="K182" s="19" t="s">
        <v>7</v>
      </c>
      <c r="L182" s="18" t="s">
        <v>231</v>
      </c>
      <c r="M182" s="19" t="s">
        <v>50</v>
      </c>
      <c r="N182" s="19" t="s">
        <v>43</v>
      </c>
      <c r="O182" s="19" t="s">
        <v>39</v>
      </c>
      <c r="P182" s="19" t="s">
        <v>40</v>
      </c>
      <c r="Q182" s="19" t="s">
        <v>185</v>
      </c>
      <c r="R182" s="18" t="s">
        <v>179</v>
      </c>
      <c r="S182" s="19" t="s">
        <v>398</v>
      </c>
      <c r="T182" s="18" t="s">
        <v>0</v>
      </c>
      <c r="U182" s="18" t="s">
        <v>399</v>
      </c>
      <c r="V182" s="19" t="s">
        <v>400</v>
      </c>
      <c r="W182" s="19" t="s">
        <v>185</v>
      </c>
      <c r="X182" s="19" t="s">
        <v>185</v>
      </c>
      <c r="Y182" s="19" t="s">
        <v>345</v>
      </c>
      <c r="Z182" s="19" t="s">
        <v>185</v>
      </c>
      <c r="AA182" s="19" t="s">
        <v>185</v>
      </c>
      <c r="AB182" s="19" t="s">
        <v>405</v>
      </c>
      <c r="AC182" s="19" t="s">
        <v>185</v>
      </c>
      <c r="AD182" s="19" t="s">
        <v>185</v>
      </c>
      <c r="AE182" s="19" t="s">
        <v>185</v>
      </c>
      <c r="AF182" s="20" t="s">
        <v>695</v>
      </c>
      <c r="AG182" s="19" t="s">
        <v>185</v>
      </c>
      <c r="AH182" s="18" t="s">
        <v>191</v>
      </c>
      <c r="AI182" s="18" t="s">
        <v>191</v>
      </c>
      <c r="AJ182" s="19" t="s">
        <v>185</v>
      </c>
      <c r="AK182" s="21" t="s">
        <v>285</v>
      </c>
      <c r="AL182" s="22" t="s">
        <v>193</v>
      </c>
    </row>
    <row r="183" spans="1:38" ht="111" hidden="1" customHeight="1" x14ac:dyDescent="0.25">
      <c r="A183" s="8" t="str">
        <f t="shared" si="3"/>
        <v>Физические лица за исключением лиц с ОВЗ и инвалидов15.01.09 Машинист лесозаготовительных и трелевочных машинОсновное общее образованиеОчная</v>
      </c>
      <c r="B183" s="16">
        <v>175</v>
      </c>
      <c r="C183" s="17" t="s">
        <v>169</v>
      </c>
      <c r="D183" s="17" t="s">
        <v>170</v>
      </c>
      <c r="E183" s="18" t="s">
        <v>226</v>
      </c>
      <c r="F183" s="17" t="s">
        <v>394</v>
      </c>
      <c r="G183" s="17" t="s">
        <v>395</v>
      </c>
      <c r="H183" s="18" t="s">
        <v>696</v>
      </c>
      <c r="I183" s="18"/>
      <c r="J183" s="17" t="s">
        <v>6</v>
      </c>
      <c r="K183" s="19" t="s">
        <v>7</v>
      </c>
      <c r="L183" s="18" t="s">
        <v>231</v>
      </c>
      <c r="M183" s="19" t="s">
        <v>37</v>
      </c>
      <c r="N183" s="19" t="s">
        <v>697</v>
      </c>
      <c r="O183" s="19" t="s">
        <v>39</v>
      </c>
      <c r="P183" s="19" t="s">
        <v>40</v>
      </c>
      <c r="Q183" s="19" t="s">
        <v>185</v>
      </c>
      <c r="R183" s="18" t="s">
        <v>179</v>
      </c>
      <c r="S183" s="19" t="s">
        <v>398</v>
      </c>
      <c r="T183" s="18" t="s">
        <v>0</v>
      </c>
      <c r="U183" s="18" t="s">
        <v>399</v>
      </c>
      <c r="V183" s="19" t="s">
        <v>400</v>
      </c>
      <c r="W183" s="19" t="s">
        <v>185</v>
      </c>
      <c r="X183" s="19" t="s">
        <v>185</v>
      </c>
      <c r="Y183" s="19" t="s">
        <v>345</v>
      </c>
      <c r="Z183" s="19" t="s">
        <v>185</v>
      </c>
      <c r="AA183" s="19" t="s">
        <v>185</v>
      </c>
      <c r="AB183" s="19" t="s">
        <v>405</v>
      </c>
      <c r="AC183" s="19" t="s">
        <v>185</v>
      </c>
      <c r="AD183" s="19" t="s">
        <v>185</v>
      </c>
      <c r="AE183" s="19" t="s">
        <v>185</v>
      </c>
      <c r="AF183" s="20" t="s">
        <v>698</v>
      </c>
      <c r="AG183" s="19" t="s">
        <v>185</v>
      </c>
      <c r="AH183" s="18" t="s">
        <v>191</v>
      </c>
      <c r="AI183" s="18" t="s">
        <v>191</v>
      </c>
      <c r="AJ183" s="19" t="s">
        <v>185</v>
      </c>
      <c r="AK183" s="21" t="s">
        <v>407</v>
      </c>
      <c r="AL183" s="22" t="s">
        <v>193</v>
      </c>
    </row>
    <row r="184" spans="1:38" ht="111" hidden="1" customHeight="1" x14ac:dyDescent="0.25">
      <c r="A184" s="8" t="str">
        <f t="shared" si="3"/>
        <v>Физические лица за исключением лиц с ОВЗ и инвалидов15.01.20 Слесарь по контрольно-измерительным приборам и автоматикеОсновное общее образованиеОчная</v>
      </c>
      <c r="B184" s="16">
        <v>176</v>
      </c>
      <c r="C184" s="17" t="s">
        <v>169</v>
      </c>
      <c r="D184" s="17" t="s">
        <v>170</v>
      </c>
      <c r="E184" s="18" t="s">
        <v>226</v>
      </c>
      <c r="F184" s="17" t="s">
        <v>394</v>
      </c>
      <c r="G184" s="17" t="s">
        <v>395</v>
      </c>
      <c r="H184" s="18" t="s">
        <v>699</v>
      </c>
      <c r="I184" s="18"/>
      <c r="J184" s="17" t="s">
        <v>6</v>
      </c>
      <c r="K184" s="19" t="s">
        <v>7</v>
      </c>
      <c r="L184" s="18" t="s">
        <v>231</v>
      </c>
      <c r="M184" s="19" t="s">
        <v>37</v>
      </c>
      <c r="N184" s="19" t="s">
        <v>44</v>
      </c>
      <c r="O184" s="19" t="s">
        <v>39</v>
      </c>
      <c r="P184" s="19" t="s">
        <v>40</v>
      </c>
      <c r="Q184" s="19" t="s">
        <v>185</v>
      </c>
      <c r="R184" s="18" t="s">
        <v>179</v>
      </c>
      <c r="S184" s="19" t="s">
        <v>398</v>
      </c>
      <c r="T184" s="18" t="s">
        <v>0</v>
      </c>
      <c r="U184" s="18" t="s">
        <v>399</v>
      </c>
      <c r="V184" s="19" t="s">
        <v>400</v>
      </c>
      <c r="W184" s="19" t="s">
        <v>185</v>
      </c>
      <c r="X184" s="19" t="s">
        <v>185</v>
      </c>
      <c r="Y184" s="19" t="s">
        <v>345</v>
      </c>
      <c r="Z184" s="19" t="s">
        <v>185</v>
      </c>
      <c r="AA184" s="19" t="s">
        <v>185</v>
      </c>
      <c r="AB184" s="19" t="s">
        <v>405</v>
      </c>
      <c r="AC184" s="19" t="s">
        <v>185</v>
      </c>
      <c r="AD184" s="19" t="s">
        <v>185</v>
      </c>
      <c r="AE184" s="19" t="s">
        <v>185</v>
      </c>
      <c r="AF184" s="20" t="s">
        <v>700</v>
      </c>
      <c r="AG184" s="19" t="s">
        <v>185</v>
      </c>
      <c r="AH184" s="18" t="s">
        <v>191</v>
      </c>
      <c r="AI184" s="18" t="s">
        <v>191</v>
      </c>
      <c r="AJ184" s="19" t="s">
        <v>185</v>
      </c>
      <c r="AK184" s="21" t="s">
        <v>285</v>
      </c>
      <c r="AL184" s="22" t="s">
        <v>410</v>
      </c>
    </row>
    <row r="185" spans="1:38" ht="111" hidden="1" customHeight="1" x14ac:dyDescent="0.25">
      <c r="A185" s="8" t="str">
        <f t="shared" si="3"/>
        <v>Физические лица за исключением лиц с ОВЗ и инвалидов15.01.20 Слесарь по контрольно-измерительным приборам и автоматикеСреднее общее образованиеОчная</v>
      </c>
      <c r="B185" s="16">
        <v>177</v>
      </c>
      <c r="C185" s="17" t="s">
        <v>169</v>
      </c>
      <c r="D185" s="17" t="s">
        <v>170</v>
      </c>
      <c r="E185" s="18" t="s">
        <v>226</v>
      </c>
      <c r="F185" s="17" t="s">
        <v>394</v>
      </c>
      <c r="G185" s="17" t="s">
        <v>395</v>
      </c>
      <c r="H185" s="18" t="s">
        <v>701</v>
      </c>
      <c r="I185" s="18"/>
      <c r="J185" s="17" t="s">
        <v>6</v>
      </c>
      <c r="K185" s="19" t="s">
        <v>7</v>
      </c>
      <c r="L185" s="18" t="s">
        <v>231</v>
      </c>
      <c r="M185" s="19" t="s">
        <v>37</v>
      </c>
      <c r="N185" s="19" t="s">
        <v>44</v>
      </c>
      <c r="O185" s="19" t="s">
        <v>87</v>
      </c>
      <c r="P185" s="19" t="s">
        <v>40</v>
      </c>
      <c r="Q185" s="19" t="s">
        <v>185</v>
      </c>
      <c r="R185" s="18" t="s">
        <v>179</v>
      </c>
      <c r="S185" s="19" t="s">
        <v>398</v>
      </c>
      <c r="T185" s="18" t="s">
        <v>0</v>
      </c>
      <c r="U185" s="18" t="s">
        <v>399</v>
      </c>
      <c r="V185" s="19" t="s">
        <v>400</v>
      </c>
      <c r="W185" s="19" t="s">
        <v>185</v>
      </c>
      <c r="X185" s="19" t="s">
        <v>185</v>
      </c>
      <c r="Y185" s="19" t="s">
        <v>236</v>
      </c>
      <c r="Z185" s="19" t="s">
        <v>185</v>
      </c>
      <c r="AA185" s="19" t="s">
        <v>185</v>
      </c>
      <c r="AB185" s="19" t="s">
        <v>401</v>
      </c>
      <c r="AC185" s="19" t="s">
        <v>185</v>
      </c>
      <c r="AD185" s="19" t="s">
        <v>185</v>
      </c>
      <c r="AE185" s="19" t="s">
        <v>185</v>
      </c>
      <c r="AF185" s="20" t="s">
        <v>702</v>
      </c>
      <c r="AG185" s="19" t="s">
        <v>185</v>
      </c>
      <c r="AH185" s="18" t="s">
        <v>191</v>
      </c>
      <c r="AI185" s="18" t="s">
        <v>191</v>
      </c>
      <c r="AJ185" s="19" t="s">
        <v>185</v>
      </c>
      <c r="AK185" s="21" t="s">
        <v>285</v>
      </c>
      <c r="AL185" s="22" t="s">
        <v>193</v>
      </c>
    </row>
    <row r="186" spans="1:38" ht="111" hidden="1" customHeight="1" x14ac:dyDescent="0.25">
      <c r="A186" s="8" t="str">
        <f t="shared" si="3"/>
        <v>Физические лица за исключением лиц с ОВЗ и инвалидов15.01.26 Токарь-универсалОсновное общее образованиеОчная</v>
      </c>
      <c r="B186" s="16">
        <v>178</v>
      </c>
      <c r="C186" s="17" t="s">
        <v>169</v>
      </c>
      <c r="D186" s="17" t="s">
        <v>170</v>
      </c>
      <c r="E186" s="18" t="s">
        <v>226</v>
      </c>
      <c r="F186" s="17" t="s">
        <v>394</v>
      </c>
      <c r="G186" s="17" t="s">
        <v>395</v>
      </c>
      <c r="H186" s="18" t="s">
        <v>703</v>
      </c>
      <c r="I186" s="18"/>
      <c r="J186" s="17" t="s">
        <v>6</v>
      </c>
      <c r="K186" s="19" t="s">
        <v>7</v>
      </c>
      <c r="L186" s="18" t="s">
        <v>231</v>
      </c>
      <c r="M186" s="19" t="s">
        <v>37</v>
      </c>
      <c r="N186" s="19" t="s">
        <v>704</v>
      </c>
      <c r="O186" s="19" t="s">
        <v>39</v>
      </c>
      <c r="P186" s="19" t="s">
        <v>40</v>
      </c>
      <c r="Q186" s="19" t="s">
        <v>185</v>
      </c>
      <c r="R186" s="18" t="s">
        <v>179</v>
      </c>
      <c r="S186" s="19" t="s">
        <v>398</v>
      </c>
      <c r="T186" s="18" t="s">
        <v>0</v>
      </c>
      <c r="U186" s="18" t="s">
        <v>399</v>
      </c>
      <c r="V186" s="19" t="s">
        <v>400</v>
      </c>
      <c r="W186" s="19" t="s">
        <v>185</v>
      </c>
      <c r="X186" s="19" t="s">
        <v>185</v>
      </c>
      <c r="Y186" s="19" t="s">
        <v>345</v>
      </c>
      <c r="Z186" s="19" t="s">
        <v>185</v>
      </c>
      <c r="AA186" s="19" t="s">
        <v>185</v>
      </c>
      <c r="AB186" s="19" t="s">
        <v>405</v>
      </c>
      <c r="AC186" s="19" t="s">
        <v>185</v>
      </c>
      <c r="AD186" s="19" t="s">
        <v>185</v>
      </c>
      <c r="AE186" s="19" t="s">
        <v>185</v>
      </c>
      <c r="AF186" s="20" t="s">
        <v>705</v>
      </c>
      <c r="AG186" s="19" t="s">
        <v>185</v>
      </c>
      <c r="AH186" s="18" t="s">
        <v>191</v>
      </c>
      <c r="AI186" s="18" t="s">
        <v>191</v>
      </c>
      <c r="AJ186" s="19" t="s">
        <v>185</v>
      </c>
      <c r="AK186" s="21" t="s">
        <v>407</v>
      </c>
      <c r="AL186" s="22" t="s">
        <v>193</v>
      </c>
    </row>
    <row r="187" spans="1:38" ht="111" hidden="1" customHeight="1" x14ac:dyDescent="0.25">
      <c r="A187" s="8" t="str">
        <f t="shared" si="3"/>
        <v>Физические лица за исключением лиц с ОВЗ и инвалидов18.01.29 Мастер по обслуживанию магистральных трубопроводовОсновное общее образованиеОчная</v>
      </c>
      <c r="B187" s="16">
        <v>179</v>
      </c>
      <c r="C187" s="17" t="s">
        <v>169</v>
      </c>
      <c r="D187" s="17" t="s">
        <v>170</v>
      </c>
      <c r="E187" s="18" t="s">
        <v>226</v>
      </c>
      <c r="F187" s="17" t="s">
        <v>394</v>
      </c>
      <c r="G187" s="17" t="s">
        <v>395</v>
      </c>
      <c r="H187" s="18" t="s">
        <v>706</v>
      </c>
      <c r="I187" s="18"/>
      <c r="J187" s="17" t="s">
        <v>6</v>
      </c>
      <c r="K187" s="19" t="s">
        <v>7</v>
      </c>
      <c r="L187" s="18" t="s">
        <v>231</v>
      </c>
      <c r="M187" s="19" t="s">
        <v>37</v>
      </c>
      <c r="N187" s="19" t="s">
        <v>707</v>
      </c>
      <c r="O187" s="19" t="s">
        <v>39</v>
      </c>
      <c r="P187" s="19" t="s">
        <v>40</v>
      </c>
      <c r="Q187" s="19" t="s">
        <v>185</v>
      </c>
      <c r="R187" s="18" t="s">
        <v>179</v>
      </c>
      <c r="S187" s="19" t="s">
        <v>398</v>
      </c>
      <c r="T187" s="18" t="s">
        <v>0</v>
      </c>
      <c r="U187" s="18" t="s">
        <v>399</v>
      </c>
      <c r="V187" s="19" t="s">
        <v>400</v>
      </c>
      <c r="W187" s="19" t="s">
        <v>185</v>
      </c>
      <c r="X187" s="19" t="s">
        <v>185</v>
      </c>
      <c r="Y187" s="19" t="s">
        <v>236</v>
      </c>
      <c r="Z187" s="19" t="s">
        <v>185</v>
      </c>
      <c r="AA187" s="19" t="s">
        <v>185</v>
      </c>
      <c r="AB187" s="19" t="s">
        <v>405</v>
      </c>
      <c r="AC187" s="19" t="s">
        <v>185</v>
      </c>
      <c r="AD187" s="19" t="s">
        <v>185</v>
      </c>
      <c r="AE187" s="19" t="s">
        <v>185</v>
      </c>
      <c r="AF187" s="20" t="s">
        <v>528</v>
      </c>
      <c r="AG187" s="19" t="s">
        <v>185</v>
      </c>
      <c r="AH187" s="18" t="s">
        <v>191</v>
      </c>
      <c r="AI187" s="18" t="s">
        <v>191</v>
      </c>
      <c r="AJ187" s="19" t="s">
        <v>185</v>
      </c>
      <c r="AK187" s="21" t="s">
        <v>407</v>
      </c>
      <c r="AL187" s="22" t="s">
        <v>193</v>
      </c>
    </row>
    <row r="188" spans="1:38" ht="111" hidden="1" customHeight="1" x14ac:dyDescent="0.25">
      <c r="A188" s="8" t="str">
        <f t="shared" si="3"/>
        <v>Физические лица за исключением лиц с ОВЗ и инвалидов18.01.29 Мастер по обслуживанию магистральных трубопроводовСреднее общее образованиеОчная</v>
      </c>
      <c r="B188" s="16">
        <v>180</v>
      </c>
      <c r="C188" s="17" t="s">
        <v>169</v>
      </c>
      <c r="D188" s="17" t="s">
        <v>170</v>
      </c>
      <c r="E188" s="18" t="s">
        <v>226</v>
      </c>
      <c r="F188" s="17" t="s">
        <v>394</v>
      </c>
      <c r="G188" s="17" t="s">
        <v>395</v>
      </c>
      <c r="H188" s="18" t="s">
        <v>708</v>
      </c>
      <c r="I188" s="18"/>
      <c r="J188" s="17" t="s">
        <v>6</v>
      </c>
      <c r="K188" s="19" t="s">
        <v>7</v>
      </c>
      <c r="L188" s="18" t="s">
        <v>231</v>
      </c>
      <c r="M188" s="19" t="s">
        <v>37</v>
      </c>
      <c r="N188" s="19" t="s">
        <v>707</v>
      </c>
      <c r="O188" s="19" t="s">
        <v>87</v>
      </c>
      <c r="P188" s="19" t="s">
        <v>40</v>
      </c>
      <c r="Q188" s="19" t="s">
        <v>185</v>
      </c>
      <c r="R188" s="18" t="s">
        <v>179</v>
      </c>
      <c r="S188" s="19" t="s">
        <v>398</v>
      </c>
      <c r="T188" s="18" t="s">
        <v>0</v>
      </c>
      <c r="U188" s="18" t="s">
        <v>399</v>
      </c>
      <c r="V188" s="19" t="s">
        <v>400</v>
      </c>
      <c r="W188" s="19" t="s">
        <v>185</v>
      </c>
      <c r="X188" s="19" t="s">
        <v>185</v>
      </c>
      <c r="Y188" s="19" t="s">
        <v>345</v>
      </c>
      <c r="Z188" s="19" t="s">
        <v>185</v>
      </c>
      <c r="AA188" s="19" t="s">
        <v>185</v>
      </c>
      <c r="AB188" s="19" t="s">
        <v>405</v>
      </c>
      <c r="AC188" s="19" t="s">
        <v>185</v>
      </c>
      <c r="AD188" s="19" t="s">
        <v>185</v>
      </c>
      <c r="AE188" s="19" t="s">
        <v>185</v>
      </c>
      <c r="AF188" s="20" t="s">
        <v>528</v>
      </c>
      <c r="AG188" s="19" t="s">
        <v>185</v>
      </c>
      <c r="AH188" s="18" t="s">
        <v>191</v>
      </c>
      <c r="AI188" s="18" t="s">
        <v>191</v>
      </c>
      <c r="AJ188" s="19" t="s">
        <v>185</v>
      </c>
      <c r="AK188" s="21" t="s">
        <v>407</v>
      </c>
      <c r="AL188" s="22" t="s">
        <v>193</v>
      </c>
    </row>
    <row r="189" spans="1:38" ht="111" hidden="1" customHeight="1" x14ac:dyDescent="0.25">
      <c r="A189" s="8" t="str">
        <f t="shared" si="3"/>
        <v>Физические лица за исключением лиц с ОВЗ и инвалидов19.01.04 ПекарьСреднее общее образованиеОчная</v>
      </c>
      <c r="B189" s="16">
        <v>181</v>
      </c>
      <c r="C189" s="17" t="s">
        <v>169</v>
      </c>
      <c r="D189" s="17" t="s">
        <v>170</v>
      </c>
      <c r="E189" s="18" t="s">
        <v>226</v>
      </c>
      <c r="F189" s="17" t="s">
        <v>394</v>
      </c>
      <c r="G189" s="17" t="s">
        <v>395</v>
      </c>
      <c r="H189" s="18" t="s">
        <v>709</v>
      </c>
      <c r="I189" s="18"/>
      <c r="J189" s="17" t="s">
        <v>6</v>
      </c>
      <c r="K189" s="19" t="s">
        <v>7</v>
      </c>
      <c r="L189" s="18" t="s">
        <v>231</v>
      </c>
      <c r="M189" s="19" t="s">
        <v>37</v>
      </c>
      <c r="N189" s="19" t="s">
        <v>710</v>
      </c>
      <c r="O189" s="19" t="s">
        <v>87</v>
      </c>
      <c r="P189" s="19" t="s">
        <v>40</v>
      </c>
      <c r="Q189" s="19" t="s">
        <v>185</v>
      </c>
      <c r="R189" s="18" t="s">
        <v>179</v>
      </c>
      <c r="S189" s="19" t="s">
        <v>398</v>
      </c>
      <c r="T189" s="18" t="s">
        <v>0</v>
      </c>
      <c r="U189" s="18" t="s">
        <v>399</v>
      </c>
      <c r="V189" s="19" t="s">
        <v>400</v>
      </c>
      <c r="W189" s="19" t="s">
        <v>185</v>
      </c>
      <c r="X189" s="19" t="s">
        <v>185</v>
      </c>
      <c r="Y189" s="19" t="s">
        <v>345</v>
      </c>
      <c r="Z189" s="19" t="s">
        <v>185</v>
      </c>
      <c r="AA189" s="19" t="s">
        <v>185</v>
      </c>
      <c r="AB189" s="19" t="s">
        <v>405</v>
      </c>
      <c r="AC189" s="19" t="s">
        <v>185</v>
      </c>
      <c r="AD189" s="19" t="s">
        <v>185</v>
      </c>
      <c r="AE189" s="19" t="s">
        <v>185</v>
      </c>
      <c r="AF189" s="20" t="s">
        <v>484</v>
      </c>
      <c r="AG189" s="19" t="s">
        <v>185</v>
      </c>
      <c r="AH189" s="18" t="s">
        <v>191</v>
      </c>
      <c r="AI189" s="18" t="s">
        <v>191</v>
      </c>
      <c r="AJ189" s="19" t="s">
        <v>185</v>
      </c>
      <c r="AK189" s="21" t="s">
        <v>407</v>
      </c>
      <c r="AL189" s="22" t="s">
        <v>193</v>
      </c>
    </row>
    <row r="190" spans="1:38" ht="111" hidden="1" customHeight="1" x14ac:dyDescent="0.25">
      <c r="A190" s="8" t="str">
        <f t="shared" si="3"/>
        <v>Физические лица за исключением лиц с ОВЗ и инвалидов21.01.01 Оператор нефтяных и газовых скважинОсновное общее образованиеОчная</v>
      </c>
      <c r="B190" s="16">
        <v>182</v>
      </c>
      <c r="C190" s="17" t="s">
        <v>169</v>
      </c>
      <c r="D190" s="17" t="s">
        <v>170</v>
      </c>
      <c r="E190" s="18" t="s">
        <v>226</v>
      </c>
      <c r="F190" s="17" t="s">
        <v>394</v>
      </c>
      <c r="G190" s="17" t="s">
        <v>395</v>
      </c>
      <c r="H190" s="18" t="s">
        <v>711</v>
      </c>
      <c r="I190" s="18"/>
      <c r="J190" s="17" t="s">
        <v>6</v>
      </c>
      <c r="K190" s="19" t="s">
        <v>7</v>
      </c>
      <c r="L190" s="18" t="s">
        <v>231</v>
      </c>
      <c r="M190" s="19" t="s">
        <v>37</v>
      </c>
      <c r="N190" s="19" t="s">
        <v>45</v>
      </c>
      <c r="O190" s="19" t="s">
        <v>39</v>
      </c>
      <c r="P190" s="19" t="s">
        <v>40</v>
      </c>
      <c r="Q190" s="19" t="s">
        <v>185</v>
      </c>
      <c r="R190" s="18" t="s">
        <v>179</v>
      </c>
      <c r="S190" s="19" t="s">
        <v>398</v>
      </c>
      <c r="T190" s="18" t="s">
        <v>0</v>
      </c>
      <c r="U190" s="18" t="s">
        <v>399</v>
      </c>
      <c r="V190" s="19" t="s">
        <v>400</v>
      </c>
      <c r="W190" s="19" t="s">
        <v>185</v>
      </c>
      <c r="X190" s="19" t="s">
        <v>185</v>
      </c>
      <c r="Y190" s="19" t="s">
        <v>345</v>
      </c>
      <c r="Z190" s="19" t="s">
        <v>185</v>
      </c>
      <c r="AA190" s="19" t="s">
        <v>185</v>
      </c>
      <c r="AB190" s="19" t="s">
        <v>405</v>
      </c>
      <c r="AC190" s="19" t="s">
        <v>185</v>
      </c>
      <c r="AD190" s="19" t="s">
        <v>185</v>
      </c>
      <c r="AE190" s="19" t="s">
        <v>185</v>
      </c>
      <c r="AF190" s="20" t="s">
        <v>712</v>
      </c>
      <c r="AG190" s="19" t="s">
        <v>185</v>
      </c>
      <c r="AH190" s="18" t="s">
        <v>191</v>
      </c>
      <c r="AI190" s="18" t="s">
        <v>191</v>
      </c>
      <c r="AJ190" s="19" t="s">
        <v>185</v>
      </c>
      <c r="AK190" s="21" t="s">
        <v>407</v>
      </c>
      <c r="AL190" s="22" t="s">
        <v>193</v>
      </c>
    </row>
    <row r="191" spans="1:38" ht="111" hidden="1" customHeight="1" x14ac:dyDescent="0.25">
      <c r="A191" s="8" t="str">
        <f t="shared" si="3"/>
        <v>Физические лица за исключением лиц с ОВЗ и инвалидов21.01.02 Оператор по ремонту скважинОсновное общее образованиеОчная</v>
      </c>
      <c r="B191" s="16">
        <v>183</v>
      </c>
      <c r="C191" s="17" t="s">
        <v>169</v>
      </c>
      <c r="D191" s="17" t="s">
        <v>170</v>
      </c>
      <c r="E191" s="18" t="s">
        <v>226</v>
      </c>
      <c r="F191" s="17" t="s">
        <v>394</v>
      </c>
      <c r="G191" s="17" t="s">
        <v>395</v>
      </c>
      <c r="H191" s="18" t="s">
        <v>713</v>
      </c>
      <c r="I191" s="18"/>
      <c r="J191" s="17" t="s">
        <v>6</v>
      </c>
      <c r="K191" s="19" t="s">
        <v>7</v>
      </c>
      <c r="L191" s="18" t="s">
        <v>231</v>
      </c>
      <c r="M191" s="19" t="s">
        <v>37</v>
      </c>
      <c r="N191" s="19" t="s">
        <v>714</v>
      </c>
      <c r="O191" s="19" t="s">
        <v>39</v>
      </c>
      <c r="P191" s="19" t="s">
        <v>40</v>
      </c>
      <c r="Q191" s="19" t="s">
        <v>185</v>
      </c>
      <c r="R191" s="18" t="s">
        <v>179</v>
      </c>
      <c r="S191" s="19" t="s">
        <v>398</v>
      </c>
      <c r="T191" s="18" t="s">
        <v>0</v>
      </c>
      <c r="U191" s="18" t="s">
        <v>399</v>
      </c>
      <c r="V191" s="19" t="s">
        <v>400</v>
      </c>
      <c r="W191" s="19" t="s">
        <v>185</v>
      </c>
      <c r="X191" s="19" t="s">
        <v>185</v>
      </c>
      <c r="Y191" s="19" t="s">
        <v>345</v>
      </c>
      <c r="Z191" s="19" t="s">
        <v>185</v>
      </c>
      <c r="AA191" s="19" t="s">
        <v>185</v>
      </c>
      <c r="AB191" s="19" t="s">
        <v>405</v>
      </c>
      <c r="AC191" s="19" t="s">
        <v>185</v>
      </c>
      <c r="AD191" s="19" t="s">
        <v>185</v>
      </c>
      <c r="AE191" s="19" t="s">
        <v>185</v>
      </c>
      <c r="AF191" s="20" t="s">
        <v>715</v>
      </c>
      <c r="AG191" s="19" t="s">
        <v>185</v>
      </c>
      <c r="AH191" s="18" t="s">
        <v>191</v>
      </c>
      <c r="AI191" s="18" t="s">
        <v>191</v>
      </c>
      <c r="AJ191" s="19" t="s">
        <v>185</v>
      </c>
      <c r="AK191" s="21" t="s">
        <v>407</v>
      </c>
      <c r="AL191" s="22" t="s">
        <v>193</v>
      </c>
    </row>
    <row r="192" spans="1:38" ht="111" hidden="1" customHeight="1" x14ac:dyDescent="0.25">
      <c r="A192" s="8" t="str">
        <f t="shared" si="3"/>
        <v>Физические лица с ОВЗ и инвалиды21.01.02 Оператор по ремонту скважинОсновное общее образованиеОчная</v>
      </c>
      <c r="B192" s="16">
        <v>184</v>
      </c>
      <c r="C192" s="17" t="s">
        <v>169</v>
      </c>
      <c r="D192" s="17" t="s">
        <v>170</v>
      </c>
      <c r="E192" s="18" t="s">
        <v>226</v>
      </c>
      <c r="F192" s="17" t="s">
        <v>394</v>
      </c>
      <c r="G192" s="17" t="s">
        <v>395</v>
      </c>
      <c r="H192" s="18" t="s">
        <v>716</v>
      </c>
      <c r="I192" s="18"/>
      <c r="J192" s="17" t="s">
        <v>6</v>
      </c>
      <c r="K192" s="19" t="s">
        <v>7</v>
      </c>
      <c r="L192" s="18" t="s">
        <v>231</v>
      </c>
      <c r="M192" s="19" t="s">
        <v>50</v>
      </c>
      <c r="N192" s="19" t="s">
        <v>714</v>
      </c>
      <c r="O192" s="19" t="s">
        <v>39</v>
      </c>
      <c r="P192" s="19" t="s">
        <v>40</v>
      </c>
      <c r="Q192" s="19" t="s">
        <v>185</v>
      </c>
      <c r="R192" s="18" t="s">
        <v>179</v>
      </c>
      <c r="S192" s="19" t="s">
        <v>398</v>
      </c>
      <c r="T192" s="18" t="s">
        <v>0</v>
      </c>
      <c r="U192" s="18" t="s">
        <v>399</v>
      </c>
      <c r="V192" s="19" t="s">
        <v>400</v>
      </c>
      <c r="W192" s="19" t="s">
        <v>185</v>
      </c>
      <c r="X192" s="19" t="s">
        <v>185</v>
      </c>
      <c r="Y192" s="19" t="s">
        <v>345</v>
      </c>
      <c r="Z192" s="19" t="s">
        <v>185</v>
      </c>
      <c r="AA192" s="19" t="s">
        <v>185</v>
      </c>
      <c r="AB192" s="19" t="s">
        <v>451</v>
      </c>
      <c r="AC192" s="19" t="s">
        <v>185</v>
      </c>
      <c r="AD192" s="19" t="s">
        <v>185</v>
      </c>
      <c r="AE192" s="19" t="s">
        <v>185</v>
      </c>
      <c r="AF192" s="20" t="s">
        <v>452</v>
      </c>
      <c r="AG192" s="19" t="s">
        <v>185</v>
      </c>
      <c r="AH192" s="18" t="s">
        <v>191</v>
      </c>
      <c r="AI192" s="18" t="s">
        <v>191</v>
      </c>
      <c r="AJ192" s="19" t="s">
        <v>185</v>
      </c>
      <c r="AK192" s="21" t="s">
        <v>407</v>
      </c>
      <c r="AL192" s="22" t="s">
        <v>193</v>
      </c>
    </row>
    <row r="193" spans="1:38" ht="111" hidden="1" customHeight="1" x14ac:dyDescent="0.25">
      <c r="A193" s="8" t="str">
        <f t="shared" si="3"/>
        <v>Физические лица за исключением лиц с ОВЗ и инвалидов23.01.03 АвтомеханикОсновное общее образованиеОчная</v>
      </c>
      <c r="B193" s="16">
        <v>185</v>
      </c>
      <c r="C193" s="17" t="s">
        <v>169</v>
      </c>
      <c r="D193" s="17" t="s">
        <v>170</v>
      </c>
      <c r="E193" s="18" t="s">
        <v>226</v>
      </c>
      <c r="F193" s="17" t="s">
        <v>394</v>
      </c>
      <c r="G193" s="17" t="s">
        <v>395</v>
      </c>
      <c r="H193" s="18" t="s">
        <v>717</v>
      </c>
      <c r="I193" s="18"/>
      <c r="J193" s="17" t="s">
        <v>6</v>
      </c>
      <c r="K193" s="19" t="s">
        <v>7</v>
      </c>
      <c r="L193" s="18" t="s">
        <v>231</v>
      </c>
      <c r="M193" s="19" t="s">
        <v>37</v>
      </c>
      <c r="N193" s="19" t="s">
        <v>718</v>
      </c>
      <c r="O193" s="19" t="s">
        <v>39</v>
      </c>
      <c r="P193" s="19" t="s">
        <v>40</v>
      </c>
      <c r="Q193" s="19" t="s">
        <v>185</v>
      </c>
      <c r="R193" s="18" t="s">
        <v>179</v>
      </c>
      <c r="S193" s="19" t="s">
        <v>398</v>
      </c>
      <c r="T193" s="18" t="s">
        <v>0</v>
      </c>
      <c r="U193" s="18" t="s">
        <v>399</v>
      </c>
      <c r="V193" s="19" t="s">
        <v>400</v>
      </c>
      <c r="W193" s="19" t="s">
        <v>185</v>
      </c>
      <c r="X193" s="19" t="s">
        <v>185</v>
      </c>
      <c r="Y193" s="19" t="s">
        <v>345</v>
      </c>
      <c r="Z193" s="19" t="s">
        <v>185</v>
      </c>
      <c r="AA193" s="19" t="s">
        <v>185</v>
      </c>
      <c r="AB193" s="19" t="s">
        <v>405</v>
      </c>
      <c r="AC193" s="19" t="s">
        <v>185</v>
      </c>
      <c r="AD193" s="19" t="s">
        <v>185</v>
      </c>
      <c r="AE193" s="19" t="s">
        <v>185</v>
      </c>
      <c r="AF193" s="20" t="s">
        <v>719</v>
      </c>
      <c r="AG193" s="19" t="s">
        <v>185</v>
      </c>
      <c r="AH193" s="18" t="s">
        <v>191</v>
      </c>
      <c r="AI193" s="18" t="s">
        <v>191</v>
      </c>
      <c r="AJ193" s="19" t="s">
        <v>185</v>
      </c>
      <c r="AK193" s="21" t="s">
        <v>285</v>
      </c>
      <c r="AL193" s="22" t="s">
        <v>193</v>
      </c>
    </row>
    <row r="194" spans="1:38" ht="111" hidden="1" customHeight="1" x14ac:dyDescent="0.25">
      <c r="A194" s="8" t="str">
        <f t="shared" si="3"/>
        <v>Физические лица за исключением лиц с ОВЗ и инвалидов23.01.06 Машинист дорожных и строительных машинОсновное общее образованиеОчная</v>
      </c>
      <c r="B194" s="16">
        <v>186</v>
      </c>
      <c r="C194" s="17" t="s">
        <v>169</v>
      </c>
      <c r="D194" s="17" t="s">
        <v>170</v>
      </c>
      <c r="E194" s="18" t="s">
        <v>226</v>
      </c>
      <c r="F194" s="17" t="s">
        <v>394</v>
      </c>
      <c r="G194" s="17" t="s">
        <v>395</v>
      </c>
      <c r="H194" s="18" t="s">
        <v>720</v>
      </c>
      <c r="I194" s="18"/>
      <c r="J194" s="17" t="s">
        <v>6</v>
      </c>
      <c r="K194" s="19" t="s">
        <v>7</v>
      </c>
      <c r="L194" s="18" t="s">
        <v>231</v>
      </c>
      <c r="M194" s="19" t="s">
        <v>37</v>
      </c>
      <c r="N194" s="19" t="s">
        <v>721</v>
      </c>
      <c r="O194" s="19" t="s">
        <v>39</v>
      </c>
      <c r="P194" s="19" t="s">
        <v>40</v>
      </c>
      <c r="Q194" s="19" t="s">
        <v>185</v>
      </c>
      <c r="R194" s="18" t="s">
        <v>179</v>
      </c>
      <c r="S194" s="19" t="s">
        <v>398</v>
      </c>
      <c r="T194" s="18" t="s">
        <v>0</v>
      </c>
      <c r="U194" s="18" t="s">
        <v>399</v>
      </c>
      <c r="V194" s="19" t="s">
        <v>400</v>
      </c>
      <c r="W194" s="19" t="s">
        <v>185</v>
      </c>
      <c r="X194" s="19" t="s">
        <v>185</v>
      </c>
      <c r="Y194" s="19" t="s">
        <v>236</v>
      </c>
      <c r="Z194" s="19" t="s">
        <v>185</v>
      </c>
      <c r="AA194" s="19" t="s">
        <v>185</v>
      </c>
      <c r="AB194" s="19" t="s">
        <v>401</v>
      </c>
      <c r="AC194" s="19" t="s">
        <v>185</v>
      </c>
      <c r="AD194" s="19" t="s">
        <v>185</v>
      </c>
      <c r="AE194" s="19" t="s">
        <v>185</v>
      </c>
      <c r="AF194" s="20" t="s">
        <v>698</v>
      </c>
      <c r="AG194" s="19" t="s">
        <v>185</v>
      </c>
      <c r="AH194" s="18" t="s">
        <v>191</v>
      </c>
      <c r="AI194" s="18" t="s">
        <v>191</v>
      </c>
      <c r="AJ194" s="19" t="s">
        <v>185</v>
      </c>
      <c r="AK194" s="21" t="s">
        <v>285</v>
      </c>
      <c r="AL194" s="22" t="s">
        <v>410</v>
      </c>
    </row>
    <row r="195" spans="1:38" ht="111" hidden="1" customHeight="1" x14ac:dyDescent="0.25">
      <c r="A195" s="8" t="str">
        <f t="shared" si="3"/>
        <v>Физические лица за исключением лиц с ОВЗ и инвалидов23.01.06 Машинист дорожных и строительных машинСреднее общее образованиеОчная</v>
      </c>
      <c r="B195" s="16">
        <v>187</v>
      </c>
      <c r="C195" s="17" t="s">
        <v>169</v>
      </c>
      <c r="D195" s="17" t="s">
        <v>170</v>
      </c>
      <c r="E195" s="18" t="s">
        <v>226</v>
      </c>
      <c r="F195" s="17" t="s">
        <v>394</v>
      </c>
      <c r="G195" s="17" t="s">
        <v>395</v>
      </c>
      <c r="H195" s="18" t="s">
        <v>722</v>
      </c>
      <c r="I195" s="18"/>
      <c r="J195" s="17" t="s">
        <v>6</v>
      </c>
      <c r="K195" s="19" t="s">
        <v>7</v>
      </c>
      <c r="L195" s="18" t="s">
        <v>231</v>
      </c>
      <c r="M195" s="19" t="s">
        <v>37</v>
      </c>
      <c r="N195" s="19" t="s">
        <v>721</v>
      </c>
      <c r="O195" s="19" t="s">
        <v>87</v>
      </c>
      <c r="P195" s="19" t="s">
        <v>40</v>
      </c>
      <c r="Q195" s="19" t="s">
        <v>185</v>
      </c>
      <c r="R195" s="18" t="s">
        <v>179</v>
      </c>
      <c r="S195" s="19" t="s">
        <v>398</v>
      </c>
      <c r="T195" s="18" t="s">
        <v>0</v>
      </c>
      <c r="U195" s="18" t="s">
        <v>399</v>
      </c>
      <c r="V195" s="19" t="s">
        <v>400</v>
      </c>
      <c r="W195" s="19" t="s">
        <v>185</v>
      </c>
      <c r="X195" s="19" t="s">
        <v>185</v>
      </c>
      <c r="Y195" s="19" t="s">
        <v>236</v>
      </c>
      <c r="Z195" s="19" t="s">
        <v>185</v>
      </c>
      <c r="AA195" s="19" t="s">
        <v>185</v>
      </c>
      <c r="AB195" s="19" t="s">
        <v>401</v>
      </c>
      <c r="AC195" s="19" t="s">
        <v>185</v>
      </c>
      <c r="AD195" s="19" t="s">
        <v>185</v>
      </c>
      <c r="AE195" s="19" t="s">
        <v>185</v>
      </c>
      <c r="AF195" s="20" t="s">
        <v>723</v>
      </c>
      <c r="AG195" s="19" t="s">
        <v>185</v>
      </c>
      <c r="AH195" s="18" t="s">
        <v>191</v>
      </c>
      <c r="AI195" s="18" t="s">
        <v>191</v>
      </c>
      <c r="AJ195" s="19" t="s">
        <v>185</v>
      </c>
      <c r="AK195" s="21" t="s">
        <v>285</v>
      </c>
      <c r="AL195" s="22" t="s">
        <v>193</v>
      </c>
    </row>
    <row r="196" spans="1:38" ht="111" hidden="1" customHeight="1" x14ac:dyDescent="0.25">
      <c r="A196" s="8" t="str">
        <f t="shared" si="3"/>
        <v>Физические лица за исключением лиц с ОВЗ и инвалидов23.01.08 Слесарь по ремонту строительных машинОсновное общее образованиеОчная</v>
      </c>
      <c r="B196" s="16">
        <v>188</v>
      </c>
      <c r="C196" s="17" t="s">
        <v>169</v>
      </c>
      <c r="D196" s="17" t="s">
        <v>170</v>
      </c>
      <c r="E196" s="18" t="s">
        <v>226</v>
      </c>
      <c r="F196" s="17" t="s">
        <v>394</v>
      </c>
      <c r="G196" s="17" t="s">
        <v>395</v>
      </c>
      <c r="H196" s="18" t="s">
        <v>724</v>
      </c>
      <c r="I196" s="18"/>
      <c r="J196" s="17" t="s">
        <v>6</v>
      </c>
      <c r="K196" s="19" t="s">
        <v>7</v>
      </c>
      <c r="L196" s="18" t="s">
        <v>231</v>
      </c>
      <c r="M196" s="19" t="s">
        <v>37</v>
      </c>
      <c r="N196" s="19" t="s">
        <v>46</v>
      </c>
      <c r="O196" s="19" t="s">
        <v>39</v>
      </c>
      <c r="P196" s="19" t="s">
        <v>40</v>
      </c>
      <c r="Q196" s="19" t="s">
        <v>185</v>
      </c>
      <c r="R196" s="18" t="s">
        <v>179</v>
      </c>
      <c r="S196" s="19" t="s">
        <v>398</v>
      </c>
      <c r="T196" s="18" t="s">
        <v>0</v>
      </c>
      <c r="U196" s="18" t="s">
        <v>399</v>
      </c>
      <c r="V196" s="19" t="s">
        <v>400</v>
      </c>
      <c r="W196" s="19" t="s">
        <v>185</v>
      </c>
      <c r="X196" s="19" t="s">
        <v>185</v>
      </c>
      <c r="Y196" s="19" t="s">
        <v>236</v>
      </c>
      <c r="Z196" s="19" t="s">
        <v>185</v>
      </c>
      <c r="AA196" s="19" t="s">
        <v>185</v>
      </c>
      <c r="AB196" s="19" t="s">
        <v>401</v>
      </c>
      <c r="AC196" s="19" t="s">
        <v>185</v>
      </c>
      <c r="AD196" s="19" t="s">
        <v>185</v>
      </c>
      <c r="AE196" s="19" t="s">
        <v>185</v>
      </c>
      <c r="AF196" s="20" t="s">
        <v>433</v>
      </c>
      <c r="AG196" s="19" t="s">
        <v>185</v>
      </c>
      <c r="AH196" s="18" t="s">
        <v>191</v>
      </c>
      <c r="AI196" s="18" t="s">
        <v>191</v>
      </c>
      <c r="AJ196" s="19" t="s">
        <v>185</v>
      </c>
      <c r="AK196" s="21" t="s">
        <v>407</v>
      </c>
      <c r="AL196" s="22" t="s">
        <v>193</v>
      </c>
    </row>
    <row r="197" spans="1:38" ht="111" hidden="1" customHeight="1" x14ac:dyDescent="0.25">
      <c r="A197" s="8" t="str">
        <f t="shared" si="3"/>
        <v>Физические лица за исключением лиц с ОВЗ и инвалидов26.01.06 Судоводитель-помощник механика маломерного суднаОсновное общее образованиеОчная</v>
      </c>
      <c r="B197" s="16">
        <v>189</v>
      </c>
      <c r="C197" s="17" t="s">
        <v>169</v>
      </c>
      <c r="D197" s="17" t="s">
        <v>170</v>
      </c>
      <c r="E197" s="18" t="s">
        <v>226</v>
      </c>
      <c r="F197" s="17" t="s">
        <v>394</v>
      </c>
      <c r="G197" s="17" t="s">
        <v>395</v>
      </c>
      <c r="H197" s="18" t="s">
        <v>725</v>
      </c>
      <c r="I197" s="18"/>
      <c r="J197" s="17" t="s">
        <v>6</v>
      </c>
      <c r="K197" s="19" t="s">
        <v>7</v>
      </c>
      <c r="L197" s="18" t="s">
        <v>231</v>
      </c>
      <c r="M197" s="19" t="s">
        <v>37</v>
      </c>
      <c r="N197" s="19" t="s">
        <v>726</v>
      </c>
      <c r="O197" s="19" t="s">
        <v>39</v>
      </c>
      <c r="P197" s="19" t="s">
        <v>40</v>
      </c>
      <c r="Q197" s="19" t="s">
        <v>185</v>
      </c>
      <c r="R197" s="18" t="s">
        <v>179</v>
      </c>
      <c r="S197" s="19" t="s">
        <v>398</v>
      </c>
      <c r="T197" s="18" t="s">
        <v>0</v>
      </c>
      <c r="U197" s="18" t="s">
        <v>399</v>
      </c>
      <c r="V197" s="19" t="s">
        <v>400</v>
      </c>
      <c r="W197" s="19" t="s">
        <v>185</v>
      </c>
      <c r="X197" s="19" t="s">
        <v>185</v>
      </c>
      <c r="Y197" s="19" t="s">
        <v>345</v>
      </c>
      <c r="Z197" s="19" t="s">
        <v>185</v>
      </c>
      <c r="AA197" s="19" t="s">
        <v>185</v>
      </c>
      <c r="AB197" s="19" t="s">
        <v>405</v>
      </c>
      <c r="AC197" s="19" t="s">
        <v>185</v>
      </c>
      <c r="AD197" s="19" t="s">
        <v>185</v>
      </c>
      <c r="AE197" s="19" t="s">
        <v>185</v>
      </c>
      <c r="AF197" s="20" t="s">
        <v>385</v>
      </c>
      <c r="AG197" s="19" t="s">
        <v>185</v>
      </c>
      <c r="AH197" s="18" t="s">
        <v>191</v>
      </c>
      <c r="AI197" s="18" t="s">
        <v>191</v>
      </c>
      <c r="AJ197" s="19" t="s">
        <v>185</v>
      </c>
      <c r="AK197" s="21" t="s">
        <v>407</v>
      </c>
      <c r="AL197" s="22" t="s">
        <v>193</v>
      </c>
    </row>
    <row r="198" spans="1:38" ht="111" hidden="1" customHeight="1" x14ac:dyDescent="0.25">
      <c r="A198" s="8" t="str">
        <f t="shared" si="3"/>
        <v>Физические лица за исключением лиц с ОВЗ и инвалидов34.01.01 Младшая медицинская сестра по уходу за больнымиОсновное общее образованиеОчная</v>
      </c>
      <c r="B198" s="16">
        <v>190</v>
      </c>
      <c r="C198" s="17" t="s">
        <v>169</v>
      </c>
      <c r="D198" s="17" t="s">
        <v>170</v>
      </c>
      <c r="E198" s="18" t="s">
        <v>226</v>
      </c>
      <c r="F198" s="17" t="s">
        <v>394</v>
      </c>
      <c r="G198" s="17" t="s">
        <v>395</v>
      </c>
      <c r="H198" s="18" t="s">
        <v>727</v>
      </c>
      <c r="I198" s="18"/>
      <c r="J198" s="17" t="s">
        <v>6</v>
      </c>
      <c r="K198" s="19" t="s">
        <v>7</v>
      </c>
      <c r="L198" s="18" t="s">
        <v>231</v>
      </c>
      <c r="M198" s="19" t="s">
        <v>37</v>
      </c>
      <c r="N198" s="19" t="s">
        <v>728</v>
      </c>
      <c r="O198" s="19" t="s">
        <v>39</v>
      </c>
      <c r="P198" s="19" t="s">
        <v>40</v>
      </c>
      <c r="Q198" s="19" t="s">
        <v>185</v>
      </c>
      <c r="R198" s="18" t="s">
        <v>179</v>
      </c>
      <c r="S198" s="19" t="s">
        <v>398</v>
      </c>
      <c r="T198" s="18" t="s">
        <v>0</v>
      </c>
      <c r="U198" s="18" t="s">
        <v>399</v>
      </c>
      <c r="V198" s="19" t="s">
        <v>400</v>
      </c>
      <c r="W198" s="19" t="s">
        <v>185</v>
      </c>
      <c r="X198" s="19" t="s">
        <v>185</v>
      </c>
      <c r="Y198" s="19" t="s">
        <v>345</v>
      </c>
      <c r="Z198" s="19" t="s">
        <v>185</v>
      </c>
      <c r="AA198" s="19" t="s">
        <v>185</v>
      </c>
      <c r="AB198" s="19" t="s">
        <v>405</v>
      </c>
      <c r="AC198" s="19" t="s">
        <v>185</v>
      </c>
      <c r="AD198" s="19" t="s">
        <v>185</v>
      </c>
      <c r="AE198" s="19" t="s">
        <v>185</v>
      </c>
      <c r="AF198" s="20" t="s">
        <v>528</v>
      </c>
      <c r="AG198" s="19" t="s">
        <v>185</v>
      </c>
      <c r="AH198" s="18" t="s">
        <v>191</v>
      </c>
      <c r="AI198" s="18" t="s">
        <v>191</v>
      </c>
      <c r="AJ198" s="19" t="s">
        <v>185</v>
      </c>
      <c r="AK198" s="21" t="s">
        <v>407</v>
      </c>
      <c r="AL198" s="22" t="s">
        <v>193</v>
      </c>
    </row>
    <row r="199" spans="1:38" ht="111" hidden="1" customHeight="1" x14ac:dyDescent="0.25">
      <c r="A199" s="8" t="str">
        <f t="shared" si="3"/>
        <v>Физические лица за исключением лиц с ОВЗ и инвалидов35.01.11 Мастер сельскохозяйственного производстваОсновное общее образованиеОчная</v>
      </c>
      <c r="B199" s="16">
        <v>191</v>
      </c>
      <c r="C199" s="17" t="s">
        <v>169</v>
      </c>
      <c r="D199" s="17" t="s">
        <v>170</v>
      </c>
      <c r="E199" s="18" t="s">
        <v>226</v>
      </c>
      <c r="F199" s="17" t="s">
        <v>394</v>
      </c>
      <c r="G199" s="17" t="s">
        <v>395</v>
      </c>
      <c r="H199" s="18" t="s">
        <v>729</v>
      </c>
      <c r="I199" s="18"/>
      <c r="J199" s="17" t="s">
        <v>6</v>
      </c>
      <c r="K199" s="19" t="s">
        <v>7</v>
      </c>
      <c r="L199" s="18" t="s">
        <v>231</v>
      </c>
      <c r="M199" s="19" t="s">
        <v>37</v>
      </c>
      <c r="N199" s="19" t="s">
        <v>730</v>
      </c>
      <c r="O199" s="19" t="s">
        <v>39</v>
      </c>
      <c r="P199" s="19" t="s">
        <v>40</v>
      </c>
      <c r="Q199" s="19" t="s">
        <v>185</v>
      </c>
      <c r="R199" s="18" t="s">
        <v>179</v>
      </c>
      <c r="S199" s="19" t="s">
        <v>398</v>
      </c>
      <c r="T199" s="18" t="s">
        <v>0</v>
      </c>
      <c r="U199" s="18" t="s">
        <v>399</v>
      </c>
      <c r="V199" s="19" t="s">
        <v>400</v>
      </c>
      <c r="W199" s="19" t="s">
        <v>185</v>
      </c>
      <c r="X199" s="19" t="s">
        <v>185</v>
      </c>
      <c r="Y199" s="19" t="s">
        <v>345</v>
      </c>
      <c r="Z199" s="19" t="s">
        <v>185</v>
      </c>
      <c r="AA199" s="19" t="s">
        <v>185</v>
      </c>
      <c r="AB199" s="19" t="s">
        <v>405</v>
      </c>
      <c r="AC199" s="19" t="s">
        <v>185</v>
      </c>
      <c r="AD199" s="19" t="s">
        <v>185</v>
      </c>
      <c r="AE199" s="19" t="s">
        <v>185</v>
      </c>
      <c r="AF199" s="20" t="s">
        <v>523</v>
      </c>
      <c r="AG199" s="19" t="s">
        <v>185</v>
      </c>
      <c r="AH199" s="18" t="s">
        <v>191</v>
      </c>
      <c r="AI199" s="18" t="s">
        <v>191</v>
      </c>
      <c r="AJ199" s="19" t="s">
        <v>185</v>
      </c>
      <c r="AK199" s="21" t="s">
        <v>407</v>
      </c>
      <c r="AL199" s="22" t="s">
        <v>193</v>
      </c>
    </row>
    <row r="200" spans="1:38" ht="111" hidden="1" customHeight="1" x14ac:dyDescent="0.25">
      <c r="A200" s="8" t="str">
        <f t="shared" si="3"/>
        <v>Физические лица за исключением лиц с ОВЗ и инвалидов35.01.13 Тракторист-машинист сельскохозяйственного производстваОсновное общее образованиеОчная</v>
      </c>
      <c r="B200" s="16">
        <v>192</v>
      </c>
      <c r="C200" s="17" t="s">
        <v>169</v>
      </c>
      <c r="D200" s="17" t="s">
        <v>170</v>
      </c>
      <c r="E200" s="18" t="s">
        <v>226</v>
      </c>
      <c r="F200" s="17" t="s">
        <v>394</v>
      </c>
      <c r="G200" s="17" t="s">
        <v>395</v>
      </c>
      <c r="H200" s="18" t="s">
        <v>731</v>
      </c>
      <c r="I200" s="18"/>
      <c r="J200" s="17" t="s">
        <v>6</v>
      </c>
      <c r="K200" s="19" t="s">
        <v>7</v>
      </c>
      <c r="L200" s="18" t="s">
        <v>231</v>
      </c>
      <c r="M200" s="19" t="s">
        <v>37</v>
      </c>
      <c r="N200" s="19" t="s">
        <v>732</v>
      </c>
      <c r="O200" s="19" t="s">
        <v>39</v>
      </c>
      <c r="P200" s="19" t="s">
        <v>40</v>
      </c>
      <c r="Q200" s="19" t="s">
        <v>185</v>
      </c>
      <c r="R200" s="18" t="s">
        <v>179</v>
      </c>
      <c r="S200" s="19" t="s">
        <v>398</v>
      </c>
      <c r="T200" s="18" t="s">
        <v>0</v>
      </c>
      <c r="U200" s="18" t="s">
        <v>399</v>
      </c>
      <c r="V200" s="19" t="s">
        <v>400</v>
      </c>
      <c r="W200" s="19" t="s">
        <v>185</v>
      </c>
      <c r="X200" s="19" t="s">
        <v>185</v>
      </c>
      <c r="Y200" s="19" t="s">
        <v>345</v>
      </c>
      <c r="Z200" s="19" t="s">
        <v>185</v>
      </c>
      <c r="AA200" s="19" t="s">
        <v>185</v>
      </c>
      <c r="AB200" s="19" t="s">
        <v>405</v>
      </c>
      <c r="AC200" s="19" t="s">
        <v>185</v>
      </c>
      <c r="AD200" s="19" t="s">
        <v>185</v>
      </c>
      <c r="AE200" s="19" t="s">
        <v>185</v>
      </c>
      <c r="AF200" s="20" t="s">
        <v>523</v>
      </c>
      <c r="AG200" s="19" t="s">
        <v>185</v>
      </c>
      <c r="AH200" s="18" t="s">
        <v>191</v>
      </c>
      <c r="AI200" s="18" t="s">
        <v>191</v>
      </c>
      <c r="AJ200" s="19" t="s">
        <v>185</v>
      </c>
      <c r="AK200" s="21" t="s">
        <v>407</v>
      </c>
      <c r="AL200" s="22" t="s">
        <v>193</v>
      </c>
    </row>
    <row r="201" spans="1:38" ht="111" hidden="1" customHeight="1" x14ac:dyDescent="0.25">
      <c r="A201" s="8" t="str">
        <f t="shared" si="3"/>
        <v>Основное общее образованиеФизические лица за исключением лиц с ОВЗ и инвалидов38.01.02 Продавец, контролер-кассирОчная</v>
      </c>
      <c r="B201" s="16">
        <v>193</v>
      </c>
      <c r="C201" s="17" t="s">
        <v>169</v>
      </c>
      <c r="D201" s="17" t="s">
        <v>170</v>
      </c>
      <c r="E201" s="18" t="s">
        <v>226</v>
      </c>
      <c r="F201" s="17" t="s">
        <v>394</v>
      </c>
      <c r="G201" s="17" t="s">
        <v>395</v>
      </c>
      <c r="H201" s="18" t="s">
        <v>733</v>
      </c>
      <c r="I201" s="18"/>
      <c r="J201" s="17" t="s">
        <v>6</v>
      </c>
      <c r="K201" s="19" t="s">
        <v>7</v>
      </c>
      <c r="L201" s="18" t="s">
        <v>231</v>
      </c>
      <c r="M201" s="19" t="s">
        <v>39</v>
      </c>
      <c r="N201" s="19" t="s">
        <v>37</v>
      </c>
      <c r="O201" s="19" t="s">
        <v>734</v>
      </c>
      <c r="P201" s="19" t="s">
        <v>40</v>
      </c>
      <c r="Q201" s="19" t="s">
        <v>185</v>
      </c>
      <c r="R201" s="18" t="s">
        <v>179</v>
      </c>
      <c r="S201" s="19" t="s">
        <v>398</v>
      </c>
      <c r="T201" s="18" t="s">
        <v>0</v>
      </c>
      <c r="U201" s="18" t="s">
        <v>399</v>
      </c>
      <c r="V201" s="19" t="s">
        <v>400</v>
      </c>
      <c r="W201" s="19" t="s">
        <v>185</v>
      </c>
      <c r="X201" s="19" t="s">
        <v>185</v>
      </c>
      <c r="Y201" s="19" t="s">
        <v>236</v>
      </c>
      <c r="Z201" s="19" t="s">
        <v>185</v>
      </c>
      <c r="AA201" s="19" t="s">
        <v>185</v>
      </c>
      <c r="AB201" s="19" t="s">
        <v>401</v>
      </c>
      <c r="AC201" s="19" t="s">
        <v>185</v>
      </c>
      <c r="AD201" s="19" t="s">
        <v>185</v>
      </c>
      <c r="AE201" s="19" t="s">
        <v>185</v>
      </c>
      <c r="AF201" s="20" t="s">
        <v>735</v>
      </c>
      <c r="AG201" s="19" t="s">
        <v>185</v>
      </c>
      <c r="AH201" s="18" t="s">
        <v>191</v>
      </c>
      <c r="AI201" s="18" t="s">
        <v>191</v>
      </c>
      <c r="AJ201" s="19" t="s">
        <v>185</v>
      </c>
      <c r="AK201" s="21" t="s">
        <v>285</v>
      </c>
      <c r="AL201" s="22" t="s">
        <v>193</v>
      </c>
    </row>
    <row r="202" spans="1:38" ht="111" hidden="1" customHeight="1" x14ac:dyDescent="0.25">
      <c r="A202" s="8" t="str">
        <f t="shared" ref="A202:A265" si="4">M202&amp;N202&amp;O202&amp;P202</f>
        <v>Физические лица с ОВЗ и инвалиды38.01.02 Продавец, контролер-кассирОсновное общее образованиеОчная</v>
      </c>
      <c r="B202" s="16">
        <v>194</v>
      </c>
      <c r="C202" s="17" t="s">
        <v>169</v>
      </c>
      <c r="D202" s="17" t="s">
        <v>170</v>
      </c>
      <c r="E202" s="18" t="s">
        <v>226</v>
      </c>
      <c r="F202" s="17" t="s">
        <v>394</v>
      </c>
      <c r="G202" s="17" t="s">
        <v>395</v>
      </c>
      <c r="H202" s="18" t="s">
        <v>736</v>
      </c>
      <c r="I202" s="18"/>
      <c r="J202" s="17" t="s">
        <v>6</v>
      </c>
      <c r="K202" s="19" t="s">
        <v>7</v>
      </c>
      <c r="L202" s="18" t="s">
        <v>231</v>
      </c>
      <c r="M202" s="19" t="s">
        <v>50</v>
      </c>
      <c r="N202" s="19" t="s">
        <v>734</v>
      </c>
      <c r="O202" s="19" t="s">
        <v>39</v>
      </c>
      <c r="P202" s="19" t="s">
        <v>40</v>
      </c>
      <c r="Q202" s="19" t="s">
        <v>185</v>
      </c>
      <c r="R202" s="18" t="s">
        <v>179</v>
      </c>
      <c r="S202" s="19" t="s">
        <v>398</v>
      </c>
      <c r="T202" s="18" t="s">
        <v>0</v>
      </c>
      <c r="U202" s="18" t="s">
        <v>399</v>
      </c>
      <c r="V202" s="19" t="s">
        <v>400</v>
      </c>
      <c r="W202" s="19" t="s">
        <v>185</v>
      </c>
      <c r="X202" s="19" t="s">
        <v>185</v>
      </c>
      <c r="Y202" s="19" t="s">
        <v>345</v>
      </c>
      <c r="Z202" s="19" t="s">
        <v>185</v>
      </c>
      <c r="AA202" s="19" t="s">
        <v>185</v>
      </c>
      <c r="AB202" s="19" t="s">
        <v>405</v>
      </c>
      <c r="AC202" s="19" t="s">
        <v>185</v>
      </c>
      <c r="AD202" s="19" t="s">
        <v>185</v>
      </c>
      <c r="AE202" s="19" t="s">
        <v>185</v>
      </c>
      <c r="AF202" s="20" t="s">
        <v>484</v>
      </c>
      <c r="AG202" s="19" t="s">
        <v>185</v>
      </c>
      <c r="AH202" s="18" t="s">
        <v>191</v>
      </c>
      <c r="AI202" s="18" t="s">
        <v>191</v>
      </c>
      <c r="AJ202" s="19" t="s">
        <v>185</v>
      </c>
      <c r="AK202" s="21" t="s">
        <v>407</v>
      </c>
      <c r="AL202" s="22" t="s">
        <v>193</v>
      </c>
    </row>
    <row r="203" spans="1:38" ht="111" hidden="1" customHeight="1" x14ac:dyDescent="0.25">
      <c r="A203" s="8" t="str">
        <f t="shared" si="4"/>
        <v>Физические лица за исключением лиц с ОВЗ и инвалидов43.01.02 ПарикмахерОсновное общее образованиеОчная</v>
      </c>
      <c r="B203" s="16">
        <v>195</v>
      </c>
      <c r="C203" s="17" t="s">
        <v>169</v>
      </c>
      <c r="D203" s="17" t="s">
        <v>170</v>
      </c>
      <c r="E203" s="18" t="s">
        <v>226</v>
      </c>
      <c r="F203" s="17" t="s">
        <v>394</v>
      </c>
      <c r="G203" s="17" t="s">
        <v>395</v>
      </c>
      <c r="H203" s="18" t="s">
        <v>737</v>
      </c>
      <c r="I203" s="18"/>
      <c r="J203" s="17" t="s">
        <v>6</v>
      </c>
      <c r="K203" s="19" t="s">
        <v>7</v>
      </c>
      <c r="L203" s="18" t="s">
        <v>231</v>
      </c>
      <c r="M203" s="19" t="s">
        <v>37</v>
      </c>
      <c r="N203" s="19" t="s">
        <v>738</v>
      </c>
      <c r="O203" s="19" t="s">
        <v>39</v>
      </c>
      <c r="P203" s="19" t="s">
        <v>40</v>
      </c>
      <c r="Q203" s="19" t="s">
        <v>185</v>
      </c>
      <c r="R203" s="18" t="s">
        <v>179</v>
      </c>
      <c r="S203" s="19" t="s">
        <v>398</v>
      </c>
      <c r="T203" s="18" t="s">
        <v>0</v>
      </c>
      <c r="U203" s="18" t="s">
        <v>399</v>
      </c>
      <c r="V203" s="19" t="s">
        <v>400</v>
      </c>
      <c r="W203" s="19" t="s">
        <v>185</v>
      </c>
      <c r="X203" s="19" t="s">
        <v>185</v>
      </c>
      <c r="Y203" s="19" t="s">
        <v>345</v>
      </c>
      <c r="Z203" s="19" t="s">
        <v>185</v>
      </c>
      <c r="AA203" s="19" t="s">
        <v>185</v>
      </c>
      <c r="AB203" s="19" t="s">
        <v>405</v>
      </c>
      <c r="AC203" s="19" t="s">
        <v>185</v>
      </c>
      <c r="AD203" s="19" t="s">
        <v>185</v>
      </c>
      <c r="AE203" s="19" t="s">
        <v>185</v>
      </c>
      <c r="AF203" s="20" t="s">
        <v>666</v>
      </c>
      <c r="AG203" s="19" t="s">
        <v>185</v>
      </c>
      <c r="AH203" s="18" t="s">
        <v>191</v>
      </c>
      <c r="AI203" s="18" t="s">
        <v>191</v>
      </c>
      <c r="AJ203" s="19" t="s">
        <v>185</v>
      </c>
      <c r="AK203" s="21" t="s">
        <v>285</v>
      </c>
      <c r="AL203" s="22" t="s">
        <v>193</v>
      </c>
    </row>
    <row r="204" spans="1:38" ht="111" hidden="1" customHeight="1" x14ac:dyDescent="0.25">
      <c r="A204" s="8" t="str">
        <f t="shared" si="4"/>
        <v>Физические лица с ОВЗ и инвалиды43.01.02 ПарикмахерОсновное общее образованиеОчная</v>
      </c>
      <c r="B204" s="16">
        <v>196</v>
      </c>
      <c r="C204" s="17" t="s">
        <v>169</v>
      </c>
      <c r="D204" s="17" t="s">
        <v>170</v>
      </c>
      <c r="E204" s="18" t="s">
        <v>226</v>
      </c>
      <c r="F204" s="17" t="s">
        <v>394</v>
      </c>
      <c r="G204" s="17" t="s">
        <v>395</v>
      </c>
      <c r="H204" s="18" t="s">
        <v>739</v>
      </c>
      <c r="I204" s="18"/>
      <c r="J204" s="17" t="s">
        <v>6</v>
      </c>
      <c r="K204" s="19" t="s">
        <v>7</v>
      </c>
      <c r="L204" s="18" t="s">
        <v>231</v>
      </c>
      <c r="M204" s="19" t="s">
        <v>50</v>
      </c>
      <c r="N204" s="19" t="s">
        <v>738</v>
      </c>
      <c r="O204" s="19" t="s">
        <v>39</v>
      </c>
      <c r="P204" s="19" t="s">
        <v>40</v>
      </c>
      <c r="Q204" s="19" t="s">
        <v>185</v>
      </c>
      <c r="R204" s="18" t="s">
        <v>179</v>
      </c>
      <c r="S204" s="19" t="s">
        <v>398</v>
      </c>
      <c r="T204" s="18" t="s">
        <v>0</v>
      </c>
      <c r="U204" s="18" t="s">
        <v>399</v>
      </c>
      <c r="V204" s="19" t="s">
        <v>400</v>
      </c>
      <c r="W204" s="19" t="s">
        <v>185</v>
      </c>
      <c r="X204" s="19" t="s">
        <v>185</v>
      </c>
      <c r="Y204" s="19" t="s">
        <v>236</v>
      </c>
      <c r="Z204" s="19" t="s">
        <v>185</v>
      </c>
      <c r="AA204" s="19" t="s">
        <v>185</v>
      </c>
      <c r="AB204" s="19" t="s">
        <v>405</v>
      </c>
      <c r="AC204" s="19" t="s">
        <v>185</v>
      </c>
      <c r="AD204" s="19" t="s">
        <v>185</v>
      </c>
      <c r="AE204" s="19" t="s">
        <v>185</v>
      </c>
      <c r="AF204" s="20" t="s">
        <v>666</v>
      </c>
      <c r="AG204" s="19" t="s">
        <v>185</v>
      </c>
      <c r="AH204" s="18" t="s">
        <v>191</v>
      </c>
      <c r="AI204" s="18" t="s">
        <v>191</v>
      </c>
      <c r="AJ204" s="19" t="s">
        <v>185</v>
      </c>
      <c r="AK204" s="21" t="s">
        <v>407</v>
      </c>
      <c r="AL204" s="22" t="s">
        <v>193</v>
      </c>
    </row>
    <row r="205" spans="1:38" ht="111" hidden="1" customHeight="1" x14ac:dyDescent="0.25">
      <c r="A205" s="8" t="str">
        <f t="shared" si="4"/>
        <v>Физические лица за исключением лиц с ОВЗ и инвалидов46.01.01 СекретарьОсновное общее образованиеОчная</v>
      </c>
      <c r="B205" s="16">
        <v>197</v>
      </c>
      <c r="C205" s="17" t="s">
        <v>169</v>
      </c>
      <c r="D205" s="17" t="s">
        <v>170</v>
      </c>
      <c r="E205" s="18" t="s">
        <v>226</v>
      </c>
      <c r="F205" s="17" t="s">
        <v>394</v>
      </c>
      <c r="G205" s="17" t="s">
        <v>395</v>
      </c>
      <c r="H205" s="18" t="s">
        <v>740</v>
      </c>
      <c r="I205" s="18"/>
      <c r="J205" s="17" t="s">
        <v>6</v>
      </c>
      <c r="K205" s="19" t="s">
        <v>7</v>
      </c>
      <c r="L205" s="18" t="s">
        <v>231</v>
      </c>
      <c r="M205" s="19" t="s">
        <v>37</v>
      </c>
      <c r="N205" s="19" t="s">
        <v>741</v>
      </c>
      <c r="O205" s="19" t="s">
        <v>39</v>
      </c>
      <c r="P205" s="19" t="s">
        <v>40</v>
      </c>
      <c r="Q205" s="19" t="s">
        <v>185</v>
      </c>
      <c r="R205" s="18" t="s">
        <v>179</v>
      </c>
      <c r="S205" s="19" t="s">
        <v>398</v>
      </c>
      <c r="T205" s="18" t="s">
        <v>0</v>
      </c>
      <c r="U205" s="18" t="s">
        <v>399</v>
      </c>
      <c r="V205" s="19" t="s">
        <v>400</v>
      </c>
      <c r="W205" s="19" t="s">
        <v>185</v>
      </c>
      <c r="X205" s="19" t="s">
        <v>185</v>
      </c>
      <c r="Y205" s="19" t="s">
        <v>345</v>
      </c>
      <c r="Z205" s="19" t="s">
        <v>185</v>
      </c>
      <c r="AA205" s="19" t="s">
        <v>185</v>
      </c>
      <c r="AB205" s="19" t="s">
        <v>405</v>
      </c>
      <c r="AC205" s="19" t="s">
        <v>185</v>
      </c>
      <c r="AD205" s="19" t="s">
        <v>185</v>
      </c>
      <c r="AE205" s="19" t="s">
        <v>185</v>
      </c>
      <c r="AF205" s="20" t="s">
        <v>742</v>
      </c>
      <c r="AG205" s="19" t="s">
        <v>185</v>
      </c>
      <c r="AH205" s="18" t="s">
        <v>191</v>
      </c>
      <c r="AI205" s="18" t="s">
        <v>191</v>
      </c>
      <c r="AJ205" s="19" t="s">
        <v>185</v>
      </c>
      <c r="AK205" s="21" t="s">
        <v>285</v>
      </c>
      <c r="AL205" s="22" t="s">
        <v>193</v>
      </c>
    </row>
    <row r="206" spans="1:38" ht="111" hidden="1" customHeight="1" x14ac:dyDescent="0.25">
      <c r="A206" s="8" t="str">
        <f t="shared" si="4"/>
        <v>Физические лица с ОВЗ и инвалиды46.01.01 СекретарьОсновное общее образованиеОчная</v>
      </c>
      <c r="B206" s="16">
        <v>198</v>
      </c>
      <c r="C206" s="17" t="s">
        <v>169</v>
      </c>
      <c r="D206" s="17" t="s">
        <v>170</v>
      </c>
      <c r="E206" s="18" t="s">
        <v>226</v>
      </c>
      <c r="F206" s="17" t="s">
        <v>394</v>
      </c>
      <c r="G206" s="17" t="s">
        <v>395</v>
      </c>
      <c r="H206" s="18" t="s">
        <v>743</v>
      </c>
      <c r="I206" s="18"/>
      <c r="J206" s="17" t="s">
        <v>6</v>
      </c>
      <c r="K206" s="19" t="s">
        <v>7</v>
      </c>
      <c r="L206" s="18" t="s">
        <v>231</v>
      </c>
      <c r="M206" s="19" t="s">
        <v>50</v>
      </c>
      <c r="N206" s="19" t="s">
        <v>741</v>
      </c>
      <c r="O206" s="19" t="s">
        <v>39</v>
      </c>
      <c r="P206" s="19" t="s">
        <v>40</v>
      </c>
      <c r="Q206" s="19" t="s">
        <v>185</v>
      </c>
      <c r="R206" s="18" t="s">
        <v>179</v>
      </c>
      <c r="S206" s="19" t="s">
        <v>398</v>
      </c>
      <c r="T206" s="18" t="s">
        <v>0</v>
      </c>
      <c r="U206" s="18" t="s">
        <v>399</v>
      </c>
      <c r="V206" s="19" t="s">
        <v>400</v>
      </c>
      <c r="W206" s="19" t="s">
        <v>185</v>
      </c>
      <c r="X206" s="19" t="s">
        <v>185</v>
      </c>
      <c r="Y206" s="19" t="s">
        <v>236</v>
      </c>
      <c r="Z206" s="19" t="s">
        <v>185</v>
      </c>
      <c r="AA206" s="19" t="s">
        <v>185</v>
      </c>
      <c r="AB206" s="19" t="s">
        <v>401</v>
      </c>
      <c r="AC206" s="19" t="s">
        <v>185</v>
      </c>
      <c r="AD206" s="19" t="s">
        <v>185</v>
      </c>
      <c r="AE206" s="19" t="s">
        <v>185</v>
      </c>
      <c r="AF206" s="20" t="s">
        <v>484</v>
      </c>
      <c r="AG206" s="19" t="s">
        <v>185</v>
      </c>
      <c r="AH206" s="18" t="s">
        <v>191</v>
      </c>
      <c r="AI206" s="18" t="s">
        <v>191</v>
      </c>
      <c r="AJ206" s="19" t="s">
        <v>185</v>
      </c>
      <c r="AK206" s="21" t="s">
        <v>407</v>
      </c>
      <c r="AL206" s="22" t="s">
        <v>193</v>
      </c>
    </row>
    <row r="207" spans="1:38" ht="111" hidden="1" customHeight="1" x14ac:dyDescent="0.25">
      <c r="A207" s="8" t="str">
        <f t="shared" si="4"/>
        <v>Физические лица за исключением лиц с ОВЗ и инвалидов46.01.03 ДелопроизводительОсновное общее образованиеОчная</v>
      </c>
      <c r="B207" s="16">
        <v>199</v>
      </c>
      <c r="C207" s="17" t="s">
        <v>169</v>
      </c>
      <c r="D207" s="17" t="s">
        <v>170</v>
      </c>
      <c r="E207" s="18" t="s">
        <v>226</v>
      </c>
      <c r="F207" s="17" t="s">
        <v>394</v>
      </c>
      <c r="G207" s="17" t="s">
        <v>395</v>
      </c>
      <c r="H207" s="18" t="s">
        <v>744</v>
      </c>
      <c r="I207" s="18"/>
      <c r="J207" s="17" t="s">
        <v>6</v>
      </c>
      <c r="K207" s="19" t="s">
        <v>7</v>
      </c>
      <c r="L207" s="18" t="s">
        <v>231</v>
      </c>
      <c r="M207" s="19" t="s">
        <v>37</v>
      </c>
      <c r="N207" s="19" t="s">
        <v>745</v>
      </c>
      <c r="O207" s="19" t="s">
        <v>39</v>
      </c>
      <c r="P207" s="19" t="s">
        <v>40</v>
      </c>
      <c r="Q207" s="19" t="s">
        <v>185</v>
      </c>
      <c r="R207" s="18" t="s">
        <v>179</v>
      </c>
      <c r="S207" s="19" t="s">
        <v>398</v>
      </c>
      <c r="T207" s="18" t="s">
        <v>0</v>
      </c>
      <c r="U207" s="18" t="s">
        <v>399</v>
      </c>
      <c r="V207" s="19" t="s">
        <v>400</v>
      </c>
      <c r="W207" s="19" t="s">
        <v>185</v>
      </c>
      <c r="X207" s="19" t="s">
        <v>185</v>
      </c>
      <c r="Y207" s="19" t="s">
        <v>345</v>
      </c>
      <c r="Z207" s="19" t="s">
        <v>185</v>
      </c>
      <c r="AA207" s="19" t="s">
        <v>185</v>
      </c>
      <c r="AB207" s="19" t="s">
        <v>405</v>
      </c>
      <c r="AC207" s="19" t="s">
        <v>185</v>
      </c>
      <c r="AD207" s="19" t="s">
        <v>185</v>
      </c>
      <c r="AE207" s="19" t="s">
        <v>185</v>
      </c>
      <c r="AF207" s="20" t="s">
        <v>746</v>
      </c>
      <c r="AG207" s="19" t="s">
        <v>185</v>
      </c>
      <c r="AH207" s="18" t="s">
        <v>191</v>
      </c>
      <c r="AI207" s="18" t="s">
        <v>191</v>
      </c>
      <c r="AJ207" s="19" t="s">
        <v>185</v>
      </c>
      <c r="AK207" s="21" t="s">
        <v>285</v>
      </c>
      <c r="AL207" s="22" t="s">
        <v>193</v>
      </c>
    </row>
    <row r="208" spans="1:38" ht="111" hidden="1" customHeight="1" x14ac:dyDescent="0.25">
      <c r="A208" s="8" t="str">
        <f t="shared" si="4"/>
        <v>Физические лица с ОВЗ и инвалиды46.01.03 ДелопроизводительОсновное общее образованиеОчная</v>
      </c>
      <c r="B208" s="16">
        <v>200</v>
      </c>
      <c r="C208" s="17" t="s">
        <v>169</v>
      </c>
      <c r="D208" s="17" t="s">
        <v>170</v>
      </c>
      <c r="E208" s="18" t="s">
        <v>226</v>
      </c>
      <c r="F208" s="17" t="s">
        <v>394</v>
      </c>
      <c r="G208" s="17" t="s">
        <v>395</v>
      </c>
      <c r="H208" s="18" t="s">
        <v>747</v>
      </c>
      <c r="I208" s="18"/>
      <c r="J208" s="17" t="s">
        <v>6</v>
      </c>
      <c r="K208" s="19" t="s">
        <v>7</v>
      </c>
      <c r="L208" s="18" t="s">
        <v>231</v>
      </c>
      <c r="M208" s="19" t="s">
        <v>50</v>
      </c>
      <c r="N208" s="19" t="s">
        <v>745</v>
      </c>
      <c r="O208" s="19" t="s">
        <v>39</v>
      </c>
      <c r="P208" s="19" t="s">
        <v>40</v>
      </c>
      <c r="Q208" s="19" t="s">
        <v>185</v>
      </c>
      <c r="R208" s="18" t="s">
        <v>179</v>
      </c>
      <c r="S208" s="19" t="s">
        <v>398</v>
      </c>
      <c r="T208" s="18" t="s">
        <v>0</v>
      </c>
      <c r="U208" s="18" t="s">
        <v>399</v>
      </c>
      <c r="V208" s="19" t="s">
        <v>400</v>
      </c>
      <c r="W208" s="19" t="s">
        <v>185</v>
      </c>
      <c r="X208" s="19" t="s">
        <v>185</v>
      </c>
      <c r="Y208" s="19" t="s">
        <v>236</v>
      </c>
      <c r="Z208" s="19" t="s">
        <v>185</v>
      </c>
      <c r="AA208" s="19" t="s">
        <v>185</v>
      </c>
      <c r="AB208" s="19" t="s">
        <v>401</v>
      </c>
      <c r="AC208" s="19" t="s">
        <v>185</v>
      </c>
      <c r="AD208" s="19" t="s">
        <v>185</v>
      </c>
      <c r="AE208" s="19" t="s">
        <v>185</v>
      </c>
      <c r="AF208" s="20" t="s">
        <v>748</v>
      </c>
      <c r="AG208" s="19" t="s">
        <v>185</v>
      </c>
      <c r="AH208" s="18" t="s">
        <v>191</v>
      </c>
      <c r="AI208" s="18" t="s">
        <v>191</v>
      </c>
      <c r="AJ208" s="19" t="s">
        <v>185</v>
      </c>
      <c r="AK208" s="21" t="s">
        <v>285</v>
      </c>
      <c r="AL208" s="22" t="s">
        <v>410</v>
      </c>
    </row>
    <row r="209" spans="1:38" ht="111" hidden="1" customHeight="1" x14ac:dyDescent="0.25">
      <c r="A209" s="8" t="str">
        <f t="shared" si="4"/>
        <v>Физические лица за исключением лиц с ОВЗ и инвалидов08.01.24 Мастер столярно-плотничных, паркетных и стекольных работОсновное общее образованиеОчная</v>
      </c>
      <c r="B209" s="16">
        <v>201</v>
      </c>
      <c r="C209" s="17" t="s">
        <v>169</v>
      </c>
      <c r="D209" s="17" t="s">
        <v>170</v>
      </c>
      <c r="E209" s="18" t="s">
        <v>226</v>
      </c>
      <c r="F209" s="17" t="s">
        <v>394</v>
      </c>
      <c r="G209" s="17" t="s">
        <v>395</v>
      </c>
      <c r="H209" s="18" t="s">
        <v>749</v>
      </c>
      <c r="I209" s="18"/>
      <c r="J209" s="17" t="s">
        <v>6</v>
      </c>
      <c r="K209" s="19" t="s">
        <v>7</v>
      </c>
      <c r="L209" s="18" t="s">
        <v>231</v>
      </c>
      <c r="M209" s="19" t="s">
        <v>37</v>
      </c>
      <c r="N209" s="19" t="s">
        <v>750</v>
      </c>
      <c r="O209" s="19" t="s">
        <v>39</v>
      </c>
      <c r="P209" s="19" t="s">
        <v>40</v>
      </c>
      <c r="Q209" s="19" t="s">
        <v>185</v>
      </c>
      <c r="R209" s="18" t="s">
        <v>179</v>
      </c>
      <c r="S209" s="19" t="s">
        <v>398</v>
      </c>
      <c r="T209" s="18" t="s">
        <v>0</v>
      </c>
      <c r="U209" s="18" t="s">
        <v>399</v>
      </c>
      <c r="V209" s="19" t="s">
        <v>400</v>
      </c>
      <c r="W209" s="19" t="s">
        <v>185</v>
      </c>
      <c r="X209" s="19" t="s">
        <v>185</v>
      </c>
      <c r="Y209" s="19" t="s">
        <v>345</v>
      </c>
      <c r="Z209" s="19" t="s">
        <v>185</v>
      </c>
      <c r="AA209" s="19" t="s">
        <v>185</v>
      </c>
      <c r="AB209" s="19" t="s">
        <v>607</v>
      </c>
      <c r="AC209" s="19" t="s">
        <v>185</v>
      </c>
      <c r="AD209" s="19" t="s">
        <v>185</v>
      </c>
      <c r="AE209" s="19" t="s">
        <v>185</v>
      </c>
      <c r="AF209" s="20" t="s">
        <v>751</v>
      </c>
      <c r="AG209" s="19" t="s">
        <v>185</v>
      </c>
      <c r="AH209" s="18" t="s">
        <v>191</v>
      </c>
      <c r="AI209" s="18" t="s">
        <v>191</v>
      </c>
      <c r="AJ209" s="19" t="s">
        <v>185</v>
      </c>
      <c r="AK209" s="21" t="s">
        <v>407</v>
      </c>
      <c r="AL209" s="22" t="s">
        <v>193</v>
      </c>
    </row>
    <row r="210" spans="1:38" ht="111" hidden="1" customHeight="1" x14ac:dyDescent="0.25">
      <c r="A210" s="8" t="str">
        <f t="shared" si="4"/>
        <v>Физические лица с ОВЗ и инвалиды08.01.24 Мастер столярно-плотничных, паркетных и стекольных работОсновное общее образованиеОчная</v>
      </c>
      <c r="B210" s="16">
        <v>202</v>
      </c>
      <c r="C210" s="17" t="s">
        <v>169</v>
      </c>
      <c r="D210" s="17" t="s">
        <v>170</v>
      </c>
      <c r="E210" s="18" t="s">
        <v>226</v>
      </c>
      <c r="F210" s="17" t="s">
        <v>394</v>
      </c>
      <c r="G210" s="17" t="s">
        <v>395</v>
      </c>
      <c r="H210" s="18" t="s">
        <v>752</v>
      </c>
      <c r="I210" s="18"/>
      <c r="J210" s="17" t="s">
        <v>6</v>
      </c>
      <c r="K210" s="19" t="s">
        <v>7</v>
      </c>
      <c r="L210" s="18" t="s">
        <v>231</v>
      </c>
      <c r="M210" s="19" t="s">
        <v>50</v>
      </c>
      <c r="N210" s="19" t="s">
        <v>750</v>
      </c>
      <c r="O210" s="19" t="s">
        <v>39</v>
      </c>
      <c r="P210" s="19" t="s">
        <v>40</v>
      </c>
      <c r="Q210" s="19" t="s">
        <v>185</v>
      </c>
      <c r="R210" s="18" t="s">
        <v>179</v>
      </c>
      <c r="S210" s="19" t="s">
        <v>398</v>
      </c>
      <c r="T210" s="18" t="s">
        <v>0</v>
      </c>
      <c r="U210" s="18" t="s">
        <v>399</v>
      </c>
      <c r="V210" s="19" t="s">
        <v>400</v>
      </c>
      <c r="W210" s="19" t="s">
        <v>185</v>
      </c>
      <c r="X210" s="19" t="s">
        <v>185</v>
      </c>
      <c r="Y210" s="19" t="s">
        <v>345</v>
      </c>
      <c r="Z210" s="19" t="s">
        <v>185</v>
      </c>
      <c r="AA210" s="19" t="s">
        <v>185</v>
      </c>
      <c r="AB210" s="19" t="s">
        <v>620</v>
      </c>
      <c r="AC210" s="19" t="s">
        <v>185</v>
      </c>
      <c r="AD210" s="19" t="s">
        <v>185</v>
      </c>
      <c r="AE210" s="19" t="s">
        <v>185</v>
      </c>
      <c r="AF210" s="20" t="s">
        <v>452</v>
      </c>
      <c r="AG210" s="19" t="s">
        <v>185</v>
      </c>
      <c r="AH210" s="18" t="s">
        <v>191</v>
      </c>
      <c r="AI210" s="18" t="s">
        <v>191</v>
      </c>
      <c r="AJ210" s="19" t="s">
        <v>185</v>
      </c>
      <c r="AK210" s="21" t="s">
        <v>407</v>
      </c>
      <c r="AL210" s="22" t="s">
        <v>193</v>
      </c>
    </row>
    <row r="211" spans="1:38" ht="111" hidden="1" customHeight="1" x14ac:dyDescent="0.25">
      <c r="A211" s="8" t="str">
        <f t="shared" si="4"/>
        <v>Физические лица за исключением лиц с ОВЗ и инвалидов08.01.25 Мастер отделочных строительных и декоративных работОсновное общее образованиеОчная</v>
      </c>
      <c r="B211" s="16">
        <v>203</v>
      </c>
      <c r="C211" s="17" t="s">
        <v>169</v>
      </c>
      <c r="D211" s="17" t="s">
        <v>170</v>
      </c>
      <c r="E211" s="18" t="s">
        <v>226</v>
      </c>
      <c r="F211" s="17" t="s">
        <v>394</v>
      </c>
      <c r="G211" s="17" t="s">
        <v>395</v>
      </c>
      <c r="H211" s="18" t="s">
        <v>753</v>
      </c>
      <c r="I211" s="18"/>
      <c r="J211" s="17" t="s">
        <v>6</v>
      </c>
      <c r="K211" s="19" t="s">
        <v>7</v>
      </c>
      <c r="L211" s="18" t="s">
        <v>231</v>
      </c>
      <c r="M211" s="19" t="s">
        <v>37</v>
      </c>
      <c r="N211" s="19" t="s">
        <v>754</v>
      </c>
      <c r="O211" s="19" t="s">
        <v>39</v>
      </c>
      <c r="P211" s="19" t="s">
        <v>40</v>
      </c>
      <c r="Q211" s="19" t="s">
        <v>185</v>
      </c>
      <c r="R211" s="18" t="s">
        <v>179</v>
      </c>
      <c r="S211" s="19" t="s">
        <v>398</v>
      </c>
      <c r="T211" s="18" t="s">
        <v>0</v>
      </c>
      <c r="U211" s="18" t="s">
        <v>399</v>
      </c>
      <c r="V211" s="19" t="s">
        <v>400</v>
      </c>
      <c r="W211" s="19" t="s">
        <v>185</v>
      </c>
      <c r="X211" s="19" t="s">
        <v>185</v>
      </c>
      <c r="Y211" s="19" t="s">
        <v>345</v>
      </c>
      <c r="Z211" s="19" t="s">
        <v>185</v>
      </c>
      <c r="AA211" s="19" t="s">
        <v>185</v>
      </c>
      <c r="AB211" s="19" t="s">
        <v>614</v>
      </c>
      <c r="AC211" s="19" t="s">
        <v>185</v>
      </c>
      <c r="AD211" s="19" t="s">
        <v>185</v>
      </c>
      <c r="AE211" s="19" t="s">
        <v>185</v>
      </c>
      <c r="AF211" s="20" t="s">
        <v>755</v>
      </c>
      <c r="AG211" s="19" t="s">
        <v>185</v>
      </c>
      <c r="AH211" s="18" t="s">
        <v>191</v>
      </c>
      <c r="AI211" s="18" t="s">
        <v>191</v>
      </c>
      <c r="AJ211" s="19" t="s">
        <v>185</v>
      </c>
      <c r="AK211" s="21" t="s">
        <v>407</v>
      </c>
      <c r="AL211" s="22" t="s">
        <v>193</v>
      </c>
    </row>
    <row r="212" spans="1:38" ht="111" hidden="1" customHeight="1" x14ac:dyDescent="0.25">
      <c r="A212" s="8" t="str">
        <f t="shared" si="4"/>
        <v>Физические лица за исключением лиц с ОВЗ и инвалидов08.01.26 Мастер по ремонту и обслуживанию инженерных систем жилищно-коммунального хозяйстваОсновное общее образованиеОчная</v>
      </c>
      <c r="B212" s="16">
        <v>204</v>
      </c>
      <c r="C212" s="17" t="s">
        <v>169</v>
      </c>
      <c r="D212" s="17" t="s">
        <v>170</v>
      </c>
      <c r="E212" s="18" t="s">
        <v>226</v>
      </c>
      <c r="F212" s="17" t="s">
        <v>394</v>
      </c>
      <c r="G212" s="17" t="s">
        <v>395</v>
      </c>
      <c r="H212" s="18" t="s">
        <v>756</v>
      </c>
      <c r="I212" s="18"/>
      <c r="J212" s="17" t="s">
        <v>6</v>
      </c>
      <c r="K212" s="19" t="s">
        <v>7</v>
      </c>
      <c r="L212" s="18" t="s">
        <v>231</v>
      </c>
      <c r="M212" s="19" t="s">
        <v>37</v>
      </c>
      <c r="N212" s="19" t="s">
        <v>757</v>
      </c>
      <c r="O212" s="19" t="s">
        <v>39</v>
      </c>
      <c r="P212" s="19" t="s">
        <v>40</v>
      </c>
      <c r="Q212" s="19" t="s">
        <v>185</v>
      </c>
      <c r="R212" s="18" t="s">
        <v>179</v>
      </c>
      <c r="S212" s="19" t="s">
        <v>398</v>
      </c>
      <c r="T212" s="18" t="s">
        <v>0</v>
      </c>
      <c r="U212" s="18" t="s">
        <v>399</v>
      </c>
      <c r="V212" s="19" t="s">
        <v>400</v>
      </c>
      <c r="W212" s="19" t="s">
        <v>185</v>
      </c>
      <c r="X212" s="19" t="s">
        <v>185</v>
      </c>
      <c r="Y212" s="19" t="s">
        <v>345</v>
      </c>
      <c r="Z212" s="19" t="s">
        <v>185</v>
      </c>
      <c r="AA212" s="19" t="s">
        <v>185</v>
      </c>
      <c r="AB212" s="19" t="s">
        <v>607</v>
      </c>
      <c r="AC212" s="19" t="s">
        <v>185</v>
      </c>
      <c r="AD212" s="19" t="s">
        <v>185</v>
      </c>
      <c r="AE212" s="19" t="s">
        <v>185</v>
      </c>
      <c r="AF212" s="20" t="s">
        <v>758</v>
      </c>
      <c r="AG212" s="19" t="s">
        <v>185</v>
      </c>
      <c r="AH212" s="18" t="s">
        <v>191</v>
      </c>
      <c r="AI212" s="18" t="s">
        <v>191</v>
      </c>
      <c r="AJ212" s="19" t="s">
        <v>185</v>
      </c>
      <c r="AK212" s="21" t="s">
        <v>407</v>
      </c>
      <c r="AL212" s="22" t="s">
        <v>193</v>
      </c>
    </row>
    <row r="213" spans="1:38" ht="111" hidden="1" customHeight="1" x14ac:dyDescent="0.25">
      <c r="A213" s="8" t="str">
        <f t="shared" si="4"/>
        <v>Физические лица за исключением лиц с ОВЗ и инвалидов15.01.31 Мастер контрольно-измерительных приборов и автоматикиОсновное общее образованиеОчная</v>
      </c>
      <c r="B213" s="16">
        <v>205</v>
      </c>
      <c r="C213" s="17" t="s">
        <v>169</v>
      </c>
      <c r="D213" s="17" t="s">
        <v>170</v>
      </c>
      <c r="E213" s="18" t="s">
        <v>226</v>
      </c>
      <c r="F213" s="17" t="s">
        <v>394</v>
      </c>
      <c r="G213" s="17" t="s">
        <v>395</v>
      </c>
      <c r="H213" s="18" t="s">
        <v>759</v>
      </c>
      <c r="I213" s="18"/>
      <c r="J213" s="17" t="s">
        <v>6</v>
      </c>
      <c r="K213" s="19" t="s">
        <v>7</v>
      </c>
      <c r="L213" s="18" t="s">
        <v>231</v>
      </c>
      <c r="M213" s="19" t="s">
        <v>37</v>
      </c>
      <c r="N213" s="19" t="s">
        <v>760</v>
      </c>
      <c r="O213" s="19" t="s">
        <v>39</v>
      </c>
      <c r="P213" s="19" t="s">
        <v>40</v>
      </c>
      <c r="Q213" s="19" t="s">
        <v>185</v>
      </c>
      <c r="R213" s="18" t="s">
        <v>179</v>
      </c>
      <c r="S213" s="19" t="s">
        <v>398</v>
      </c>
      <c r="T213" s="18" t="s">
        <v>0</v>
      </c>
      <c r="U213" s="18" t="s">
        <v>399</v>
      </c>
      <c r="V213" s="19" t="s">
        <v>400</v>
      </c>
      <c r="W213" s="19" t="s">
        <v>185</v>
      </c>
      <c r="X213" s="19" t="s">
        <v>185</v>
      </c>
      <c r="Y213" s="19" t="s">
        <v>345</v>
      </c>
      <c r="Z213" s="19" t="s">
        <v>185</v>
      </c>
      <c r="AA213" s="19" t="s">
        <v>185</v>
      </c>
      <c r="AB213" s="19" t="s">
        <v>607</v>
      </c>
      <c r="AC213" s="19" t="s">
        <v>185</v>
      </c>
      <c r="AD213" s="19" t="s">
        <v>185</v>
      </c>
      <c r="AE213" s="19" t="s">
        <v>185</v>
      </c>
      <c r="AF213" s="20" t="s">
        <v>761</v>
      </c>
      <c r="AG213" s="19" t="s">
        <v>185</v>
      </c>
      <c r="AH213" s="18" t="s">
        <v>191</v>
      </c>
      <c r="AI213" s="18" t="s">
        <v>191</v>
      </c>
      <c r="AJ213" s="19" t="s">
        <v>185</v>
      </c>
      <c r="AK213" s="21" t="s">
        <v>407</v>
      </c>
      <c r="AL213" s="22" t="s">
        <v>193</v>
      </c>
    </row>
    <row r="214" spans="1:38" ht="111" hidden="1" customHeight="1" x14ac:dyDescent="0.25">
      <c r="A214" s="8" t="str">
        <f t="shared" si="4"/>
        <v>Физические лица с ОВЗ и инвалиды15.01.31 Мастер контрольно-измерительных приборов и автоматикиОсновное общее образованиеОчная</v>
      </c>
      <c r="B214" s="16">
        <v>206</v>
      </c>
      <c r="C214" s="17" t="s">
        <v>169</v>
      </c>
      <c r="D214" s="17" t="s">
        <v>170</v>
      </c>
      <c r="E214" s="18" t="s">
        <v>226</v>
      </c>
      <c r="F214" s="17" t="s">
        <v>394</v>
      </c>
      <c r="G214" s="17" t="s">
        <v>395</v>
      </c>
      <c r="H214" s="18" t="s">
        <v>762</v>
      </c>
      <c r="I214" s="18"/>
      <c r="J214" s="17" t="s">
        <v>6</v>
      </c>
      <c r="K214" s="19" t="s">
        <v>7</v>
      </c>
      <c r="L214" s="18" t="s">
        <v>231</v>
      </c>
      <c r="M214" s="19" t="s">
        <v>50</v>
      </c>
      <c r="N214" s="19" t="s">
        <v>760</v>
      </c>
      <c r="O214" s="19" t="s">
        <v>39</v>
      </c>
      <c r="P214" s="19" t="s">
        <v>40</v>
      </c>
      <c r="Q214" s="19" t="s">
        <v>185</v>
      </c>
      <c r="R214" s="18" t="s">
        <v>179</v>
      </c>
      <c r="S214" s="19" t="s">
        <v>398</v>
      </c>
      <c r="T214" s="18" t="s">
        <v>0</v>
      </c>
      <c r="U214" s="18" t="s">
        <v>399</v>
      </c>
      <c r="V214" s="19" t="s">
        <v>400</v>
      </c>
      <c r="W214" s="19" t="s">
        <v>185</v>
      </c>
      <c r="X214" s="19" t="s">
        <v>185</v>
      </c>
      <c r="Y214" s="19" t="s">
        <v>236</v>
      </c>
      <c r="Z214" s="19" t="s">
        <v>185</v>
      </c>
      <c r="AA214" s="19" t="s">
        <v>185</v>
      </c>
      <c r="AB214" s="19" t="s">
        <v>614</v>
      </c>
      <c r="AC214" s="19" t="s">
        <v>185</v>
      </c>
      <c r="AD214" s="19" t="s">
        <v>185</v>
      </c>
      <c r="AE214" s="19" t="s">
        <v>185</v>
      </c>
      <c r="AF214" s="20" t="s">
        <v>763</v>
      </c>
      <c r="AG214" s="19" t="s">
        <v>185</v>
      </c>
      <c r="AH214" s="18" t="s">
        <v>191</v>
      </c>
      <c r="AI214" s="18" t="s">
        <v>191</v>
      </c>
      <c r="AJ214" s="19" t="s">
        <v>185</v>
      </c>
      <c r="AK214" s="21" t="s">
        <v>407</v>
      </c>
      <c r="AL214" s="22" t="s">
        <v>193</v>
      </c>
    </row>
    <row r="215" spans="1:38" ht="111" hidden="1" customHeight="1" x14ac:dyDescent="0.25">
      <c r="A215" s="8" t="str">
        <f t="shared" si="4"/>
        <v>Физические лица за исключением лиц с ОВЗ и инвалидов15.01.32 Оператор станков с программным управлениемОсновное общее образованиеОчная</v>
      </c>
      <c r="B215" s="16">
        <v>207</v>
      </c>
      <c r="C215" s="17" t="s">
        <v>169</v>
      </c>
      <c r="D215" s="17" t="s">
        <v>170</v>
      </c>
      <c r="E215" s="18" t="s">
        <v>226</v>
      </c>
      <c r="F215" s="17" t="s">
        <v>394</v>
      </c>
      <c r="G215" s="17" t="s">
        <v>395</v>
      </c>
      <c r="H215" s="18" t="s">
        <v>764</v>
      </c>
      <c r="I215" s="18"/>
      <c r="J215" s="17" t="s">
        <v>6</v>
      </c>
      <c r="K215" s="19" t="s">
        <v>7</v>
      </c>
      <c r="L215" s="18" t="s">
        <v>231</v>
      </c>
      <c r="M215" s="19" t="s">
        <v>37</v>
      </c>
      <c r="N215" s="19" t="s">
        <v>765</v>
      </c>
      <c r="O215" s="19" t="s">
        <v>39</v>
      </c>
      <c r="P215" s="19" t="s">
        <v>40</v>
      </c>
      <c r="Q215" s="19" t="s">
        <v>185</v>
      </c>
      <c r="R215" s="18" t="s">
        <v>179</v>
      </c>
      <c r="S215" s="19" t="s">
        <v>398</v>
      </c>
      <c r="T215" s="18" t="s">
        <v>0</v>
      </c>
      <c r="U215" s="18" t="s">
        <v>399</v>
      </c>
      <c r="V215" s="19" t="s">
        <v>400</v>
      </c>
      <c r="W215" s="19" t="s">
        <v>185</v>
      </c>
      <c r="X215" s="19" t="s">
        <v>185</v>
      </c>
      <c r="Y215" s="19" t="s">
        <v>345</v>
      </c>
      <c r="Z215" s="19" t="s">
        <v>185</v>
      </c>
      <c r="AA215" s="19" t="s">
        <v>185</v>
      </c>
      <c r="AB215" s="19" t="s">
        <v>607</v>
      </c>
      <c r="AC215" s="19" t="s">
        <v>185</v>
      </c>
      <c r="AD215" s="19" t="s">
        <v>185</v>
      </c>
      <c r="AE215" s="19" t="s">
        <v>185</v>
      </c>
      <c r="AF215" s="20" t="s">
        <v>430</v>
      </c>
      <c r="AG215" s="19" t="s">
        <v>185</v>
      </c>
      <c r="AH215" s="18" t="s">
        <v>191</v>
      </c>
      <c r="AI215" s="18" t="s">
        <v>191</v>
      </c>
      <c r="AJ215" s="19" t="s">
        <v>185</v>
      </c>
      <c r="AK215" s="21" t="s">
        <v>407</v>
      </c>
      <c r="AL215" s="22" t="s">
        <v>193</v>
      </c>
    </row>
    <row r="216" spans="1:38" ht="111" hidden="1" customHeight="1" x14ac:dyDescent="0.25">
      <c r="A216" s="8" t="str">
        <f t="shared" si="4"/>
        <v>Физические лица с ОВЗ и инвалиды15.01.32 Оператор станков с программным управлениемОсновное общее образованиеОчная</v>
      </c>
      <c r="B216" s="16">
        <v>208</v>
      </c>
      <c r="C216" s="17" t="s">
        <v>169</v>
      </c>
      <c r="D216" s="17" t="s">
        <v>170</v>
      </c>
      <c r="E216" s="18" t="s">
        <v>226</v>
      </c>
      <c r="F216" s="17" t="s">
        <v>394</v>
      </c>
      <c r="G216" s="17" t="s">
        <v>395</v>
      </c>
      <c r="H216" s="18" t="s">
        <v>766</v>
      </c>
      <c r="I216" s="18"/>
      <c r="J216" s="17" t="s">
        <v>6</v>
      </c>
      <c r="K216" s="19" t="s">
        <v>7</v>
      </c>
      <c r="L216" s="18" t="s">
        <v>231</v>
      </c>
      <c r="M216" s="19" t="s">
        <v>50</v>
      </c>
      <c r="N216" s="19" t="s">
        <v>765</v>
      </c>
      <c r="O216" s="19" t="s">
        <v>39</v>
      </c>
      <c r="P216" s="19" t="s">
        <v>40</v>
      </c>
      <c r="Q216" s="19" t="s">
        <v>185</v>
      </c>
      <c r="R216" s="18" t="s">
        <v>179</v>
      </c>
      <c r="S216" s="19" t="s">
        <v>398</v>
      </c>
      <c r="T216" s="18" t="s">
        <v>0</v>
      </c>
      <c r="U216" s="18" t="s">
        <v>399</v>
      </c>
      <c r="V216" s="19" t="s">
        <v>400</v>
      </c>
      <c r="W216" s="19" t="s">
        <v>185</v>
      </c>
      <c r="X216" s="19" t="s">
        <v>185</v>
      </c>
      <c r="Y216" s="19" t="s">
        <v>345</v>
      </c>
      <c r="Z216" s="19" t="s">
        <v>185</v>
      </c>
      <c r="AA216" s="19" t="s">
        <v>185</v>
      </c>
      <c r="AB216" s="19" t="s">
        <v>607</v>
      </c>
      <c r="AC216" s="19" t="s">
        <v>185</v>
      </c>
      <c r="AD216" s="19" t="s">
        <v>185</v>
      </c>
      <c r="AE216" s="19" t="s">
        <v>185</v>
      </c>
      <c r="AF216" s="20" t="s">
        <v>430</v>
      </c>
      <c r="AG216" s="19" t="s">
        <v>185</v>
      </c>
      <c r="AH216" s="18" t="s">
        <v>191</v>
      </c>
      <c r="AI216" s="18" t="s">
        <v>191</v>
      </c>
      <c r="AJ216" s="19" t="s">
        <v>185</v>
      </c>
      <c r="AK216" s="21" t="s">
        <v>407</v>
      </c>
      <c r="AL216" s="22" t="s">
        <v>193</v>
      </c>
    </row>
    <row r="217" spans="1:38" ht="111" hidden="1" customHeight="1" x14ac:dyDescent="0.25">
      <c r="A217" s="8" t="str">
        <f t="shared" si="4"/>
        <v>Физические лица за исключением лиц с ОВЗ и инвалидов15.01.33 Токарь на станках с числовым программным управлениемОсновное общее образованиеОчная</v>
      </c>
      <c r="B217" s="16">
        <v>209</v>
      </c>
      <c r="C217" s="17" t="s">
        <v>169</v>
      </c>
      <c r="D217" s="17" t="s">
        <v>170</v>
      </c>
      <c r="E217" s="18" t="s">
        <v>226</v>
      </c>
      <c r="F217" s="17" t="s">
        <v>394</v>
      </c>
      <c r="G217" s="17" t="s">
        <v>395</v>
      </c>
      <c r="H217" s="18" t="s">
        <v>767</v>
      </c>
      <c r="I217" s="18"/>
      <c r="J217" s="17" t="s">
        <v>6</v>
      </c>
      <c r="K217" s="19" t="s">
        <v>7</v>
      </c>
      <c r="L217" s="18" t="s">
        <v>231</v>
      </c>
      <c r="M217" s="19" t="s">
        <v>37</v>
      </c>
      <c r="N217" s="19" t="s">
        <v>768</v>
      </c>
      <c r="O217" s="19" t="s">
        <v>39</v>
      </c>
      <c r="P217" s="19" t="s">
        <v>40</v>
      </c>
      <c r="Q217" s="19" t="s">
        <v>185</v>
      </c>
      <c r="R217" s="18" t="s">
        <v>179</v>
      </c>
      <c r="S217" s="19" t="s">
        <v>398</v>
      </c>
      <c r="T217" s="18" t="s">
        <v>0</v>
      </c>
      <c r="U217" s="18" t="s">
        <v>399</v>
      </c>
      <c r="V217" s="19" t="s">
        <v>400</v>
      </c>
      <c r="W217" s="19" t="s">
        <v>185</v>
      </c>
      <c r="X217" s="19" t="s">
        <v>185</v>
      </c>
      <c r="Y217" s="19" t="s">
        <v>345</v>
      </c>
      <c r="Z217" s="19" t="s">
        <v>185</v>
      </c>
      <c r="AA217" s="19" t="s">
        <v>185</v>
      </c>
      <c r="AB217" s="19" t="s">
        <v>620</v>
      </c>
      <c r="AC217" s="19" t="s">
        <v>185</v>
      </c>
      <c r="AD217" s="19" t="s">
        <v>185</v>
      </c>
      <c r="AE217" s="19" t="s">
        <v>185</v>
      </c>
      <c r="AF217" s="20" t="s">
        <v>452</v>
      </c>
      <c r="AG217" s="19" t="s">
        <v>185</v>
      </c>
      <c r="AH217" s="18" t="s">
        <v>191</v>
      </c>
      <c r="AI217" s="18" t="s">
        <v>191</v>
      </c>
      <c r="AJ217" s="19" t="s">
        <v>185</v>
      </c>
      <c r="AK217" s="21" t="s">
        <v>407</v>
      </c>
      <c r="AL217" s="22" t="s">
        <v>193</v>
      </c>
    </row>
    <row r="218" spans="1:38" ht="111" hidden="1" customHeight="1" x14ac:dyDescent="0.25">
      <c r="A218" s="8" t="str">
        <f t="shared" si="4"/>
        <v>Физические лица с ОВЗ и инвалиды15.01.33 Токарь на станках с числовым программным управлениемОсновное общее образованиеОчная</v>
      </c>
      <c r="B218" s="16">
        <v>210</v>
      </c>
      <c r="C218" s="17" t="s">
        <v>169</v>
      </c>
      <c r="D218" s="17" t="s">
        <v>170</v>
      </c>
      <c r="E218" s="18" t="s">
        <v>226</v>
      </c>
      <c r="F218" s="17" t="s">
        <v>394</v>
      </c>
      <c r="G218" s="17" t="s">
        <v>395</v>
      </c>
      <c r="H218" s="18" t="s">
        <v>769</v>
      </c>
      <c r="I218" s="18"/>
      <c r="J218" s="17" t="s">
        <v>6</v>
      </c>
      <c r="K218" s="19" t="s">
        <v>7</v>
      </c>
      <c r="L218" s="18" t="s">
        <v>231</v>
      </c>
      <c r="M218" s="19" t="s">
        <v>50</v>
      </c>
      <c r="N218" s="19" t="s">
        <v>768</v>
      </c>
      <c r="O218" s="19" t="s">
        <v>39</v>
      </c>
      <c r="P218" s="19" t="s">
        <v>40</v>
      </c>
      <c r="Q218" s="19" t="s">
        <v>185</v>
      </c>
      <c r="R218" s="18" t="s">
        <v>179</v>
      </c>
      <c r="S218" s="19" t="s">
        <v>398</v>
      </c>
      <c r="T218" s="18" t="s">
        <v>0</v>
      </c>
      <c r="U218" s="18" t="s">
        <v>399</v>
      </c>
      <c r="V218" s="19" t="s">
        <v>400</v>
      </c>
      <c r="W218" s="19" t="s">
        <v>185</v>
      </c>
      <c r="X218" s="19" t="s">
        <v>185</v>
      </c>
      <c r="Y218" s="19" t="s">
        <v>345</v>
      </c>
      <c r="Z218" s="19" t="s">
        <v>185</v>
      </c>
      <c r="AA218" s="19" t="s">
        <v>185</v>
      </c>
      <c r="AB218" s="19" t="s">
        <v>620</v>
      </c>
      <c r="AC218" s="19" t="s">
        <v>185</v>
      </c>
      <c r="AD218" s="19" t="s">
        <v>185</v>
      </c>
      <c r="AE218" s="19" t="s">
        <v>185</v>
      </c>
      <c r="AF218" s="20" t="s">
        <v>452</v>
      </c>
      <c r="AG218" s="19" t="s">
        <v>185</v>
      </c>
      <c r="AH218" s="18" t="s">
        <v>191</v>
      </c>
      <c r="AI218" s="18" t="s">
        <v>191</v>
      </c>
      <c r="AJ218" s="19" t="s">
        <v>185</v>
      </c>
      <c r="AK218" s="21" t="s">
        <v>407</v>
      </c>
      <c r="AL218" s="22" t="s">
        <v>193</v>
      </c>
    </row>
    <row r="219" spans="1:38" ht="111" hidden="1" customHeight="1" x14ac:dyDescent="0.25">
      <c r="A219" s="8" t="str">
        <f t="shared" si="4"/>
        <v>Физические лица за исключением лиц с ОВЗ и инвалидов15.01.35 Мастер слесарных работОсновное общее образованиеОчная</v>
      </c>
      <c r="B219" s="16">
        <v>211</v>
      </c>
      <c r="C219" s="17" t="s">
        <v>169</v>
      </c>
      <c r="D219" s="17" t="s">
        <v>170</v>
      </c>
      <c r="E219" s="18" t="s">
        <v>226</v>
      </c>
      <c r="F219" s="17" t="s">
        <v>394</v>
      </c>
      <c r="G219" s="17" t="s">
        <v>395</v>
      </c>
      <c r="H219" s="18" t="s">
        <v>770</v>
      </c>
      <c r="I219" s="18"/>
      <c r="J219" s="17" t="s">
        <v>6</v>
      </c>
      <c r="K219" s="19" t="s">
        <v>7</v>
      </c>
      <c r="L219" s="18" t="s">
        <v>231</v>
      </c>
      <c r="M219" s="19" t="s">
        <v>37</v>
      </c>
      <c r="N219" s="19" t="s">
        <v>771</v>
      </c>
      <c r="O219" s="19" t="s">
        <v>39</v>
      </c>
      <c r="P219" s="19" t="s">
        <v>40</v>
      </c>
      <c r="Q219" s="19" t="s">
        <v>185</v>
      </c>
      <c r="R219" s="18" t="s">
        <v>179</v>
      </c>
      <c r="S219" s="19" t="s">
        <v>398</v>
      </c>
      <c r="T219" s="18" t="s">
        <v>0</v>
      </c>
      <c r="U219" s="18" t="s">
        <v>399</v>
      </c>
      <c r="V219" s="19" t="s">
        <v>400</v>
      </c>
      <c r="W219" s="19" t="s">
        <v>185</v>
      </c>
      <c r="X219" s="19" t="s">
        <v>185</v>
      </c>
      <c r="Y219" s="19" t="s">
        <v>236</v>
      </c>
      <c r="Z219" s="19" t="s">
        <v>185</v>
      </c>
      <c r="AA219" s="19" t="s">
        <v>185</v>
      </c>
      <c r="AB219" s="19" t="s">
        <v>614</v>
      </c>
      <c r="AC219" s="19" t="s">
        <v>185</v>
      </c>
      <c r="AD219" s="19" t="s">
        <v>185</v>
      </c>
      <c r="AE219" s="19" t="s">
        <v>185</v>
      </c>
      <c r="AF219" s="20" t="s">
        <v>772</v>
      </c>
      <c r="AG219" s="19" t="s">
        <v>185</v>
      </c>
      <c r="AH219" s="18" t="s">
        <v>191</v>
      </c>
      <c r="AI219" s="18" t="s">
        <v>191</v>
      </c>
      <c r="AJ219" s="19" t="s">
        <v>185</v>
      </c>
      <c r="AK219" s="21" t="s">
        <v>285</v>
      </c>
      <c r="AL219" s="22" t="s">
        <v>193</v>
      </c>
    </row>
    <row r="220" spans="1:38" ht="111" hidden="1" customHeight="1" x14ac:dyDescent="0.25">
      <c r="A220" s="8" t="str">
        <f t="shared" si="4"/>
        <v>Физические лица с ОВЗ и инвалиды15.01.35 Мастер слесарных работОсновное общее образованиеОчная</v>
      </c>
      <c r="B220" s="16">
        <v>212</v>
      </c>
      <c r="C220" s="17" t="s">
        <v>169</v>
      </c>
      <c r="D220" s="17" t="s">
        <v>170</v>
      </c>
      <c r="E220" s="18" t="s">
        <v>226</v>
      </c>
      <c r="F220" s="17" t="s">
        <v>394</v>
      </c>
      <c r="G220" s="17" t="s">
        <v>395</v>
      </c>
      <c r="H220" s="18" t="s">
        <v>773</v>
      </c>
      <c r="I220" s="18"/>
      <c r="J220" s="17" t="s">
        <v>6</v>
      </c>
      <c r="K220" s="19" t="s">
        <v>7</v>
      </c>
      <c r="L220" s="18" t="s">
        <v>231</v>
      </c>
      <c r="M220" s="19" t="s">
        <v>50</v>
      </c>
      <c r="N220" s="19" t="s">
        <v>771</v>
      </c>
      <c r="O220" s="19" t="s">
        <v>39</v>
      </c>
      <c r="P220" s="19" t="s">
        <v>40</v>
      </c>
      <c r="Q220" s="19" t="s">
        <v>185</v>
      </c>
      <c r="R220" s="18" t="s">
        <v>179</v>
      </c>
      <c r="S220" s="19" t="s">
        <v>398</v>
      </c>
      <c r="T220" s="18" t="s">
        <v>0</v>
      </c>
      <c r="U220" s="18" t="s">
        <v>399</v>
      </c>
      <c r="V220" s="19" t="s">
        <v>400</v>
      </c>
      <c r="W220" s="19" t="s">
        <v>185</v>
      </c>
      <c r="X220" s="19" t="s">
        <v>185</v>
      </c>
      <c r="Y220" s="19" t="s">
        <v>236</v>
      </c>
      <c r="Z220" s="19" t="s">
        <v>185</v>
      </c>
      <c r="AA220" s="19" t="s">
        <v>185</v>
      </c>
      <c r="AB220" s="19" t="s">
        <v>607</v>
      </c>
      <c r="AC220" s="19" t="s">
        <v>185</v>
      </c>
      <c r="AD220" s="19" t="s">
        <v>185</v>
      </c>
      <c r="AE220" s="19" t="s">
        <v>185</v>
      </c>
      <c r="AF220" s="20" t="s">
        <v>430</v>
      </c>
      <c r="AG220" s="19" t="s">
        <v>185</v>
      </c>
      <c r="AH220" s="18" t="s">
        <v>191</v>
      </c>
      <c r="AI220" s="18" t="s">
        <v>191</v>
      </c>
      <c r="AJ220" s="19" t="s">
        <v>185</v>
      </c>
      <c r="AK220" s="21" t="s">
        <v>407</v>
      </c>
      <c r="AL220" s="22" t="s">
        <v>193</v>
      </c>
    </row>
    <row r="221" spans="1:38" ht="111" hidden="1" customHeight="1" x14ac:dyDescent="0.25">
      <c r="A221" s="8" t="str">
        <f t="shared" si="4"/>
        <v>Физические лица за исключением лиц с ОВЗ и инвалидов15.01.36 ДефектоскопистОсновное общее образованиеОчная</v>
      </c>
      <c r="B221" s="16">
        <v>213</v>
      </c>
      <c r="C221" s="17" t="s">
        <v>169</v>
      </c>
      <c r="D221" s="17" t="s">
        <v>170</v>
      </c>
      <c r="E221" s="18" t="s">
        <v>226</v>
      </c>
      <c r="F221" s="17" t="s">
        <v>394</v>
      </c>
      <c r="G221" s="17" t="s">
        <v>395</v>
      </c>
      <c r="H221" s="18" t="s">
        <v>774</v>
      </c>
      <c r="I221" s="18"/>
      <c r="J221" s="17" t="s">
        <v>6</v>
      </c>
      <c r="K221" s="19" t="s">
        <v>7</v>
      </c>
      <c r="L221" s="18" t="s">
        <v>231</v>
      </c>
      <c r="M221" s="19" t="s">
        <v>37</v>
      </c>
      <c r="N221" s="19" t="s">
        <v>775</v>
      </c>
      <c r="O221" s="19" t="s">
        <v>39</v>
      </c>
      <c r="P221" s="19" t="s">
        <v>40</v>
      </c>
      <c r="Q221" s="19" t="s">
        <v>185</v>
      </c>
      <c r="R221" s="18" t="s">
        <v>179</v>
      </c>
      <c r="S221" s="19" t="s">
        <v>398</v>
      </c>
      <c r="T221" s="18" t="s">
        <v>0</v>
      </c>
      <c r="U221" s="18" t="s">
        <v>399</v>
      </c>
      <c r="V221" s="19" t="s">
        <v>400</v>
      </c>
      <c r="W221" s="19" t="s">
        <v>185</v>
      </c>
      <c r="X221" s="19" t="s">
        <v>185</v>
      </c>
      <c r="Y221" s="19" t="s">
        <v>236</v>
      </c>
      <c r="Z221" s="19" t="s">
        <v>185</v>
      </c>
      <c r="AA221" s="19" t="s">
        <v>185</v>
      </c>
      <c r="AB221" s="19" t="s">
        <v>607</v>
      </c>
      <c r="AC221" s="19" t="s">
        <v>185</v>
      </c>
      <c r="AD221" s="19" t="s">
        <v>185</v>
      </c>
      <c r="AE221" s="19" t="s">
        <v>185</v>
      </c>
      <c r="AF221" s="20" t="s">
        <v>437</v>
      </c>
      <c r="AG221" s="19" t="s">
        <v>185</v>
      </c>
      <c r="AH221" s="18" t="s">
        <v>191</v>
      </c>
      <c r="AI221" s="18" t="s">
        <v>191</v>
      </c>
      <c r="AJ221" s="19" t="s">
        <v>185</v>
      </c>
      <c r="AK221" s="21" t="s">
        <v>407</v>
      </c>
      <c r="AL221" s="22" t="s">
        <v>193</v>
      </c>
    </row>
    <row r="222" spans="1:38" ht="111" hidden="1" customHeight="1" x14ac:dyDescent="0.25">
      <c r="A222" s="8" t="str">
        <f t="shared" si="4"/>
        <v>Физические лица за исключением лиц с ОВЗ и инвалидов18.01.33 Лаборант по контролю качества сырья, реактивов, промежуточных продуктов, готовой продукции, отходов производства (по отраслям)Основное общее образованиеОчная</v>
      </c>
      <c r="B222" s="16">
        <v>214</v>
      </c>
      <c r="C222" s="17" t="s">
        <v>169</v>
      </c>
      <c r="D222" s="17" t="s">
        <v>170</v>
      </c>
      <c r="E222" s="18" t="s">
        <v>226</v>
      </c>
      <c r="F222" s="17" t="s">
        <v>394</v>
      </c>
      <c r="G222" s="17" t="s">
        <v>395</v>
      </c>
      <c r="H222" s="18" t="s">
        <v>776</v>
      </c>
      <c r="I222" s="18"/>
      <c r="J222" s="17" t="s">
        <v>6</v>
      </c>
      <c r="K222" s="19" t="s">
        <v>7</v>
      </c>
      <c r="L222" s="18" t="s">
        <v>231</v>
      </c>
      <c r="M222" s="19" t="s">
        <v>37</v>
      </c>
      <c r="N222" s="19" t="s">
        <v>777</v>
      </c>
      <c r="O222" s="19" t="s">
        <v>39</v>
      </c>
      <c r="P222" s="19" t="s">
        <v>40</v>
      </c>
      <c r="Q222" s="19" t="s">
        <v>185</v>
      </c>
      <c r="R222" s="18" t="s">
        <v>179</v>
      </c>
      <c r="S222" s="19" t="s">
        <v>398</v>
      </c>
      <c r="T222" s="18" t="s">
        <v>0</v>
      </c>
      <c r="U222" s="18" t="s">
        <v>399</v>
      </c>
      <c r="V222" s="19" t="s">
        <v>400</v>
      </c>
      <c r="W222" s="19" t="s">
        <v>185</v>
      </c>
      <c r="X222" s="19" t="s">
        <v>185</v>
      </c>
      <c r="Y222" s="19" t="s">
        <v>345</v>
      </c>
      <c r="Z222" s="19" t="s">
        <v>185</v>
      </c>
      <c r="AA222" s="19" t="s">
        <v>185</v>
      </c>
      <c r="AB222" s="19" t="s">
        <v>607</v>
      </c>
      <c r="AC222" s="19" t="s">
        <v>185</v>
      </c>
      <c r="AD222" s="19" t="s">
        <v>185</v>
      </c>
      <c r="AE222" s="19" t="s">
        <v>185</v>
      </c>
      <c r="AF222" s="20" t="s">
        <v>430</v>
      </c>
      <c r="AG222" s="19" t="s">
        <v>185</v>
      </c>
      <c r="AH222" s="18" t="s">
        <v>191</v>
      </c>
      <c r="AI222" s="18" t="s">
        <v>191</v>
      </c>
      <c r="AJ222" s="19" t="s">
        <v>185</v>
      </c>
      <c r="AK222" s="21" t="s">
        <v>407</v>
      </c>
      <c r="AL222" s="22" t="s">
        <v>193</v>
      </c>
    </row>
    <row r="223" spans="1:38" ht="111" hidden="1" customHeight="1" x14ac:dyDescent="0.25">
      <c r="A223" s="8" t="str">
        <f t="shared" si="4"/>
        <v>Физические лица с ОВЗ и инвалиды18.01.33 Лаборант по контролю качества сырья, реактивов, промежуточных продуктов, готовой продукции, отходов производства (по отраслям)Основное общее образованиеОчная</v>
      </c>
      <c r="B223" s="16">
        <v>215</v>
      </c>
      <c r="C223" s="17" t="s">
        <v>169</v>
      </c>
      <c r="D223" s="17" t="s">
        <v>170</v>
      </c>
      <c r="E223" s="18" t="s">
        <v>226</v>
      </c>
      <c r="F223" s="17" t="s">
        <v>394</v>
      </c>
      <c r="G223" s="17" t="s">
        <v>395</v>
      </c>
      <c r="H223" s="18" t="s">
        <v>778</v>
      </c>
      <c r="I223" s="18"/>
      <c r="J223" s="17" t="s">
        <v>6</v>
      </c>
      <c r="K223" s="19" t="s">
        <v>7</v>
      </c>
      <c r="L223" s="18" t="s">
        <v>231</v>
      </c>
      <c r="M223" s="19" t="s">
        <v>50</v>
      </c>
      <c r="N223" s="19" t="s">
        <v>777</v>
      </c>
      <c r="O223" s="19" t="s">
        <v>39</v>
      </c>
      <c r="P223" s="19" t="s">
        <v>40</v>
      </c>
      <c r="Q223" s="19" t="s">
        <v>185</v>
      </c>
      <c r="R223" s="18" t="s">
        <v>179</v>
      </c>
      <c r="S223" s="19" t="s">
        <v>398</v>
      </c>
      <c r="T223" s="18" t="s">
        <v>0</v>
      </c>
      <c r="U223" s="18" t="s">
        <v>399</v>
      </c>
      <c r="V223" s="19" t="s">
        <v>400</v>
      </c>
      <c r="W223" s="19" t="s">
        <v>185</v>
      </c>
      <c r="X223" s="19" t="s">
        <v>185</v>
      </c>
      <c r="Y223" s="19" t="s">
        <v>345</v>
      </c>
      <c r="Z223" s="19" t="s">
        <v>185</v>
      </c>
      <c r="AA223" s="19" t="s">
        <v>185</v>
      </c>
      <c r="AB223" s="19" t="s">
        <v>607</v>
      </c>
      <c r="AC223" s="19" t="s">
        <v>185</v>
      </c>
      <c r="AD223" s="19" t="s">
        <v>185</v>
      </c>
      <c r="AE223" s="19" t="s">
        <v>185</v>
      </c>
      <c r="AF223" s="20" t="s">
        <v>430</v>
      </c>
      <c r="AG223" s="19" t="s">
        <v>185</v>
      </c>
      <c r="AH223" s="18" t="s">
        <v>191</v>
      </c>
      <c r="AI223" s="18" t="s">
        <v>191</v>
      </c>
      <c r="AJ223" s="19" t="s">
        <v>185</v>
      </c>
      <c r="AK223" s="21" t="s">
        <v>407</v>
      </c>
      <c r="AL223" s="22" t="s">
        <v>193</v>
      </c>
    </row>
    <row r="224" spans="1:38" ht="111" hidden="1" customHeight="1" x14ac:dyDescent="0.25">
      <c r="A224" s="8" t="str">
        <f t="shared" si="4"/>
        <v>Физические лица за исключением лиц с ОВЗ и инвалидов23.01.17 Мастер по ремонту и обслуживанию автомобилейОсновное общее образованиеОчная</v>
      </c>
      <c r="B224" s="16">
        <v>216</v>
      </c>
      <c r="C224" s="17" t="s">
        <v>169</v>
      </c>
      <c r="D224" s="17" t="s">
        <v>170</v>
      </c>
      <c r="E224" s="18" t="s">
        <v>226</v>
      </c>
      <c r="F224" s="17" t="s">
        <v>394</v>
      </c>
      <c r="G224" s="17" t="s">
        <v>395</v>
      </c>
      <c r="H224" s="18" t="s">
        <v>779</v>
      </c>
      <c r="I224" s="18"/>
      <c r="J224" s="17" t="s">
        <v>6</v>
      </c>
      <c r="K224" s="19" t="s">
        <v>7</v>
      </c>
      <c r="L224" s="18" t="s">
        <v>231</v>
      </c>
      <c r="M224" s="19" t="s">
        <v>37</v>
      </c>
      <c r="N224" s="19" t="s">
        <v>47</v>
      </c>
      <c r="O224" s="19" t="s">
        <v>39</v>
      </c>
      <c r="P224" s="19" t="s">
        <v>40</v>
      </c>
      <c r="Q224" s="19" t="s">
        <v>185</v>
      </c>
      <c r="R224" s="18" t="s">
        <v>179</v>
      </c>
      <c r="S224" s="19" t="s">
        <v>398</v>
      </c>
      <c r="T224" s="18" t="s">
        <v>0</v>
      </c>
      <c r="U224" s="18" t="s">
        <v>399</v>
      </c>
      <c r="V224" s="19" t="s">
        <v>400</v>
      </c>
      <c r="W224" s="19" t="s">
        <v>185</v>
      </c>
      <c r="X224" s="19" t="s">
        <v>185</v>
      </c>
      <c r="Y224" s="19" t="s">
        <v>236</v>
      </c>
      <c r="Z224" s="19" t="s">
        <v>185</v>
      </c>
      <c r="AA224" s="19" t="s">
        <v>185</v>
      </c>
      <c r="AB224" s="19" t="s">
        <v>614</v>
      </c>
      <c r="AC224" s="19" t="s">
        <v>185</v>
      </c>
      <c r="AD224" s="19" t="s">
        <v>185</v>
      </c>
      <c r="AE224" s="19" t="s">
        <v>185</v>
      </c>
      <c r="AF224" s="20" t="s">
        <v>780</v>
      </c>
      <c r="AG224" s="19" t="s">
        <v>185</v>
      </c>
      <c r="AH224" s="18" t="s">
        <v>191</v>
      </c>
      <c r="AI224" s="18" t="s">
        <v>191</v>
      </c>
      <c r="AJ224" s="19" t="s">
        <v>185</v>
      </c>
      <c r="AK224" s="21" t="s">
        <v>285</v>
      </c>
      <c r="AL224" s="22" t="s">
        <v>193</v>
      </c>
    </row>
    <row r="225" spans="1:38" ht="111" hidden="1" customHeight="1" x14ac:dyDescent="0.25">
      <c r="A225" s="8" t="str">
        <f t="shared" si="4"/>
        <v>Физические лица с ОВЗ и инвалиды23.01.17 Мастер по ремонту и обслуживанию автомобилейОсновное общее образованиеОчная</v>
      </c>
      <c r="B225" s="16">
        <v>217</v>
      </c>
      <c r="C225" s="17" t="s">
        <v>169</v>
      </c>
      <c r="D225" s="17" t="s">
        <v>170</v>
      </c>
      <c r="E225" s="18" t="s">
        <v>226</v>
      </c>
      <c r="F225" s="17" t="s">
        <v>394</v>
      </c>
      <c r="G225" s="17" t="s">
        <v>395</v>
      </c>
      <c r="H225" s="18" t="s">
        <v>781</v>
      </c>
      <c r="I225" s="18"/>
      <c r="J225" s="17" t="s">
        <v>6</v>
      </c>
      <c r="K225" s="19" t="s">
        <v>7</v>
      </c>
      <c r="L225" s="18" t="s">
        <v>231</v>
      </c>
      <c r="M225" s="19" t="s">
        <v>50</v>
      </c>
      <c r="N225" s="19" t="s">
        <v>47</v>
      </c>
      <c r="O225" s="19" t="s">
        <v>39</v>
      </c>
      <c r="P225" s="19" t="s">
        <v>40</v>
      </c>
      <c r="Q225" s="19" t="s">
        <v>185</v>
      </c>
      <c r="R225" s="18" t="s">
        <v>179</v>
      </c>
      <c r="S225" s="19" t="s">
        <v>398</v>
      </c>
      <c r="T225" s="18" t="s">
        <v>0</v>
      </c>
      <c r="U225" s="18" t="s">
        <v>399</v>
      </c>
      <c r="V225" s="19" t="s">
        <v>400</v>
      </c>
      <c r="W225" s="19" t="s">
        <v>185</v>
      </c>
      <c r="X225" s="19" t="s">
        <v>185</v>
      </c>
      <c r="Y225" s="19" t="s">
        <v>345</v>
      </c>
      <c r="Z225" s="19" t="s">
        <v>185</v>
      </c>
      <c r="AA225" s="19" t="s">
        <v>185</v>
      </c>
      <c r="AB225" s="19" t="s">
        <v>614</v>
      </c>
      <c r="AC225" s="19" t="s">
        <v>185</v>
      </c>
      <c r="AD225" s="19" t="s">
        <v>185</v>
      </c>
      <c r="AE225" s="19" t="s">
        <v>185</v>
      </c>
      <c r="AF225" s="20" t="s">
        <v>782</v>
      </c>
      <c r="AG225" s="19" t="s">
        <v>185</v>
      </c>
      <c r="AH225" s="18" t="s">
        <v>191</v>
      </c>
      <c r="AI225" s="18" t="s">
        <v>191</v>
      </c>
      <c r="AJ225" s="19" t="s">
        <v>185</v>
      </c>
      <c r="AK225" s="21" t="s">
        <v>285</v>
      </c>
      <c r="AL225" s="22" t="s">
        <v>193</v>
      </c>
    </row>
    <row r="226" spans="1:38" ht="111" hidden="1" customHeight="1" x14ac:dyDescent="0.25">
      <c r="A226" s="8" t="str">
        <f t="shared" si="4"/>
        <v>Физические лица за исключением лиц с ОВЗ и инвалидов43.01.09 Повар, кондитерОсновное общее образованиеОчная</v>
      </c>
      <c r="B226" s="16">
        <v>218</v>
      </c>
      <c r="C226" s="17" t="s">
        <v>169</v>
      </c>
      <c r="D226" s="17" t="s">
        <v>170</v>
      </c>
      <c r="E226" s="18" t="s">
        <v>226</v>
      </c>
      <c r="F226" s="17" t="s">
        <v>394</v>
      </c>
      <c r="G226" s="17" t="s">
        <v>395</v>
      </c>
      <c r="H226" s="18" t="s">
        <v>783</v>
      </c>
      <c r="I226" s="18"/>
      <c r="J226" s="17" t="s">
        <v>6</v>
      </c>
      <c r="K226" s="19" t="s">
        <v>7</v>
      </c>
      <c r="L226" s="18" t="s">
        <v>231</v>
      </c>
      <c r="M226" s="19" t="s">
        <v>37</v>
      </c>
      <c r="N226" s="19" t="s">
        <v>48</v>
      </c>
      <c r="O226" s="19" t="s">
        <v>39</v>
      </c>
      <c r="P226" s="19" t="s">
        <v>40</v>
      </c>
      <c r="Q226" s="19" t="s">
        <v>185</v>
      </c>
      <c r="R226" s="18" t="s">
        <v>179</v>
      </c>
      <c r="S226" s="19" t="s">
        <v>398</v>
      </c>
      <c r="T226" s="18" t="s">
        <v>0</v>
      </c>
      <c r="U226" s="18" t="s">
        <v>399</v>
      </c>
      <c r="V226" s="19" t="s">
        <v>400</v>
      </c>
      <c r="W226" s="19" t="s">
        <v>185</v>
      </c>
      <c r="X226" s="19" t="s">
        <v>185</v>
      </c>
      <c r="Y226" s="19" t="s">
        <v>345</v>
      </c>
      <c r="Z226" s="19" t="s">
        <v>185</v>
      </c>
      <c r="AA226" s="19" t="s">
        <v>185</v>
      </c>
      <c r="AB226" s="19" t="s">
        <v>607</v>
      </c>
      <c r="AC226" s="19" t="s">
        <v>185</v>
      </c>
      <c r="AD226" s="19" t="s">
        <v>185</v>
      </c>
      <c r="AE226" s="19" t="s">
        <v>185</v>
      </c>
      <c r="AF226" s="20" t="s">
        <v>784</v>
      </c>
      <c r="AG226" s="19" t="s">
        <v>185</v>
      </c>
      <c r="AH226" s="18" t="s">
        <v>191</v>
      </c>
      <c r="AI226" s="18" t="s">
        <v>191</v>
      </c>
      <c r="AJ226" s="19" t="s">
        <v>185</v>
      </c>
      <c r="AK226" s="21" t="s">
        <v>285</v>
      </c>
      <c r="AL226" s="22" t="s">
        <v>193</v>
      </c>
    </row>
    <row r="227" spans="1:38" ht="111" hidden="1" customHeight="1" x14ac:dyDescent="0.25">
      <c r="A227" s="8" t="str">
        <f t="shared" si="4"/>
        <v>Физические лица за исключением лиц с ОВЗ и инвалидов43.01.09 Повар, кондитерСреднее общее образованиеОчная</v>
      </c>
      <c r="B227" s="16">
        <v>219</v>
      </c>
      <c r="C227" s="17" t="s">
        <v>169</v>
      </c>
      <c r="D227" s="17" t="s">
        <v>170</v>
      </c>
      <c r="E227" s="18" t="s">
        <v>226</v>
      </c>
      <c r="F227" s="17" t="s">
        <v>394</v>
      </c>
      <c r="G227" s="17" t="s">
        <v>395</v>
      </c>
      <c r="H227" s="18" t="s">
        <v>785</v>
      </c>
      <c r="I227" s="18"/>
      <c r="J227" s="17" t="s">
        <v>6</v>
      </c>
      <c r="K227" s="19" t="s">
        <v>7</v>
      </c>
      <c r="L227" s="18" t="s">
        <v>231</v>
      </c>
      <c r="M227" s="19" t="s">
        <v>37</v>
      </c>
      <c r="N227" s="19" t="s">
        <v>48</v>
      </c>
      <c r="O227" s="19" t="s">
        <v>87</v>
      </c>
      <c r="P227" s="19" t="s">
        <v>40</v>
      </c>
      <c r="Q227" s="19" t="s">
        <v>185</v>
      </c>
      <c r="R227" s="18" t="s">
        <v>179</v>
      </c>
      <c r="S227" s="19" t="s">
        <v>398</v>
      </c>
      <c r="T227" s="18" t="s">
        <v>0</v>
      </c>
      <c r="U227" s="18" t="s">
        <v>399</v>
      </c>
      <c r="V227" s="19" t="s">
        <v>400</v>
      </c>
      <c r="W227" s="19" t="s">
        <v>185</v>
      </c>
      <c r="X227" s="19" t="s">
        <v>185</v>
      </c>
      <c r="Y227" s="19" t="s">
        <v>345</v>
      </c>
      <c r="Z227" s="19" t="s">
        <v>185</v>
      </c>
      <c r="AA227" s="19" t="s">
        <v>185</v>
      </c>
      <c r="AB227" s="19" t="s">
        <v>607</v>
      </c>
      <c r="AC227" s="19" t="s">
        <v>185</v>
      </c>
      <c r="AD227" s="19" t="s">
        <v>185</v>
      </c>
      <c r="AE227" s="19" t="s">
        <v>185</v>
      </c>
      <c r="AF227" s="20" t="s">
        <v>484</v>
      </c>
      <c r="AG227" s="19" t="s">
        <v>185</v>
      </c>
      <c r="AH227" s="18" t="s">
        <v>191</v>
      </c>
      <c r="AI227" s="18" t="s">
        <v>191</v>
      </c>
      <c r="AJ227" s="19" t="s">
        <v>185</v>
      </c>
      <c r="AK227" s="21" t="s">
        <v>407</v>
      </c>
      <c r="AL227" s="22" t="s">
        <v>193</v>
      </c>
    </row>
    <row r="228" spans="1:38" ht="111" hidden="1" customHeight="1" x14ac:dyDescent="0.25">
      <c r="A228" s="8" t="str">
        <f t="shared" si="4"/>
        <v>Физические лица с ОВЗ и инвалиды43.01.09 Повар, кондитерОсновное общее образованиеОчная</v>
      </c>
      <c r="B228" s="16">
        <v>220</v>
      </c>
      <c r="C228" s="17" t="s">
        <v>169</v>
      </c>
      <c r="D228" s="17" t="s">
        <v>170</v>
      </c>
      <c r="E228" s="18" t="s">
        <v>226</v>
      </c>
      <c r="F228" s="17" t="s">
        <v>394</v>
      </c>
      <c r="G228" s="17" t="s">
        <v>395</v>
      </c>
      <c r="H228" s="18" t="s">
        <v>786</v>
      </c>
      <c r="I228" s="18"/>
      <c r="J228" s="17" t="s">
        <v>6</v>
      </c>
      <c r="K228" s="19" t="s">
        <v>7</v>
      </c>
      <c r="L228" s="18" t="s">
        <v>231</v>
      </c>
      <c r="M228" s="19" t="s">
        <v>50</v>
      </c>
      <c r="N228" s="19" t="s">
        <v>48</v>
      </c>
      <c r="O228" s="19" t="s">
        <v>39</v>
      </c>
      <c r="P228" s="19" t="s">
        <v>40</v>
      </c>
      <c r="Q228" s="19" t="s">
        <v>185</v>
      </c>
      <c r="R228" s="18" t="s">
        <v>179</v>
      </c>
      <c r="S228" s="19" t="s">
        <v>398</v>
      </c>
      <c r="T228" s="18" t="s">
        <v>0</v>
      </c>
      <c r="U228" s="18" t="s">
        <v>399</v>
      </c>
      <c r="V228" s="19" t="s">
        <v>400</v>
      </c>
      <c r="W228" s="19" t="s">
        <v>185</v>
      </c>
      <c r="X228" s="19" t="s">
        <v>185</v>
      </c>
      <c r="Y228" s="19" t="s">
        <v>345</v>
      </c>
      <c r="Z228" s="19" t="s">
        <v>185</v>
      </c>
      <c r="AA228" s="19" t="s">
        <v>185</v>
      </c>
      <c r="AB228" s="19" t="s">
        <v>607</v>
      </c>
      <c r="AC228" s="19" t="s">
        <v>185</v>
      </c>
      <c r="AD228" s="19" t="s">
        <v>185</v>
      </c>
      <c r="AE228" s="19" t="s">
        <v>185</v>
      </c>
      <c r="AF228" s="20" t="s">
        <v>787</v>
      </c>
      <c r="AG228" s="19" t="s">
        <v>185</v>
      </c>
      <c r="AH228" s="18" t="s">
        <v>191</v>
      </c>
      <c r="AI228" s="18" t="s">
        <v>191</v>
      </c>
      <c r="AJ228" s="19" t="s">
        <v>185</v>
      </c>
      <c r="AK228" s="21" t="s">
        <v>285</v>
      </c>
      <c r="AL228" s="22" t="s">
        <v>193</v>
      </c>
    </row>
    <row r="229" spans="1:38" ht="111" hidden="1" customHeight="1" x14ac:dyDescent="0.25">
      <c r="A229" s="8" t="str">
        <f t="shared" si="4"/>
        <v>Физические лица за исключением лиц с ОВЗ и инвалидов54.01.20 Графический дизайнерОсновное общее образованиеОчная</v>
      </c>
      <c r="B229" s="16">
        <v>221</v>
      </c>
      <c r="C229" s="17" t="s">
        <v>169</v>
      </c>
      <c r="D229" s="17" t="s">
        <v>170</v>
      </c>
      <c r="E229" s="18" t="s">
        <v>226</v>
      </c>
      <c r="F229" s="17" t="s">
        <v>394</v>
      </c>
      <c r="G229" s="17" t="s">
        <v>395</v>
      </c>
      <c r="H229" s="18" t="s">
        <v>788</v>
      </c>
      <c r="I229" s="18"/>
      <c r="J229" s="17" t="s">
        <v>6</v>
      </c>
      <c r="K229" s="19" t="s">
        <v>7</v>
      </c>
      <c r="L229" s="18" t="s">
        <v>231</v>
      </c>
      <c r="M229" s="19" t="s">
        <v>37</v>
      </c>
      <c r="N229" s="19" t="s">
        <v>49</v>
      </c>
      <c r="O229" s="19" t="s">
        <v>39</v>
      </c>
      <c r="P229" s="19" t="s">
        <v>40</v>
      </c>
      <c r="Q229" s="19" t="s">
        <v>185</v>
      </c>
      <c r="R229" s="18" t="s">
        <v>179</v>
      </c>
      <c r="S229" s="19" t="s">
        <v>398</v>
      </c>
      <c r="T229" s="18" t="s">
        <v>0</v>
      </c>
      <c r="U229" s="18" t="s">
        <v>399</v>
      </c>
      <c r="V229" s="19" t="s">
        <v>400</v>
      </c>
      <c r="W229" s="19" t="s">
        <v>185</v>
      </c>
      <c r="X229" s="19" t="s">
        <v>185</v>
      </c>
      <c r="Y229" s="19" t="s">
        <v>236</v>
      </c>
      <c r="Z229" s="19" t="s">
        <v>185</v>
      </c>
      <c r="AA229" s="19" t="s">
        <v>185</v>
      </c>
      <c r="AB229" s="19" t="s">
        <v>607</v>
      </c>
      <c r="AC229" s="19" t="s">
        <v>185</v>
      </c>
      <c r="AD229" s="19" t="s">
        <v>185</v>
      </c>
      <c r="AE229" s="19" t="s">
        <v>185</v>
      </c>
      <c r="AF229" s="20" t="s">
        <v>789</v>
      </c>
      <c r="AG229" s="19" t="s">
        <v>185</v>
      </c>
      <c r="AH229" s="18" t="s">
        <v>191</v>
      </c>
      <c r="AI229" s="18" t="s">
        <v>191</v>
      </c>
      <c r="AJ229" s="19" t="s">
        <v>185</v>
      </c>
      <c r="AK229" s="21" t="s">
        <v>407</v>
      </c>
      <c r="AL229" s="22" t="s">
        <v>193</v>
      </c>
    </row>
    <row r="230" spans="1:38" ht="111" hidden="1" customHeight="1" x14ac:dyDescent="0.25">
      <c r="A230" s="8" t="str">
        <f t="shared" si="4"/>
        <v>Физические лица с ОВЗ и инвалиды54.01.20 Графический дизайнерОсновное общее образованиеОчная</v>
      </c>
      <c r="B230" s="16">
        <v>222</v>
      </c>
      <c r="C230" s="17" t="s">
        <v>169</v>
      </c>
      <c r="D230" s="17" t="s">
        <v>170</v>
      </c>
      <c r="E230" s="18" t="s">
        <v>226</v>
      </c>
      <c r="F230" s="17" t="s">
        <v>394</v>
      </c>
      <c r="G230" s="17" t="s">
        <v>395</v>
      </c>
      <c r="H230" s="18" t="s">
        <v>790</v>
      </c>
      <c r="I230" s="18"/>
      <c r="J230" s="17" t="s">
        <v>6</v>
      </c>
      <c r="K230" s="19" t="s">
        <v>7</v>
      </c>
      <c r="L230" s="18" t="s">
        <v>231</v>
      </c>
      <c r="M230" s="19" t="s">
        <v>50</v>
      </c>
      <c r="N230" s="19" t="s">
        <v>49</v>
      </c>
      <c r="O230" s="19" t="s">
        <v>39</v>
      </c>
      <c r="P230" s="19" t="s">
        <v>40</v>
      </c>
      <c r="Q230" s="19" t="s">
        <v>185</v>
      </c>
      <c r="R230" s="18" t="s">
        <v>179</v>
      </c>
      <c r="S230" s="19" t="s">
        <v>398</v>
      </c>
      <c r="T230" s="18" t="s">
        <v>0</v>
      </c>
      <c r="U230" s="18" t="s">
        <v>399</v>
      </c>
      <c r="V230" s="19" t="s">
        <v>400</v>
      </c>
      <c r="W230" s="19" t="s">
        <v>185</v>
      </c>
      <c r="X230" s="19" t="s">
        <v>185</v>
      </c>
      <c r="Y230" s="19" t="s">
        <v>345</v>
      </c>
      <c r="Z230" s="19" t="s">
        <v>185</v>
      </c>
      <c r="AA230" s="19" t="s">
        <v>185</v>
      </c>
      <c r="AB230" s="19" t="s">
        <v>620</v>
      </c>
      <c r="AC230" s="19" t="s">
        <v>185</v>
      </c>
      <c r="AD230" s="19" t="s">
        <v>185</v>
      </c>
      <c r="AE230" s="19" t="s">
        <v>185</v>
      </c>
      <c r="AF230" s="20" t="s">
        <v>452</v>
      </c>
      <c r="AG230" s="19" t="s">
        <v>185</v>
      </c>
      <c r="AH230" s="18" t="s">
        <v>191</v>
      </c>
      <c r="AI230" s="18" t="s">
        <v>191</v>
      </c>
      <c r="AJ230" s="19" t="s">
        <v>185</v>
      </c>
      <c r="AK230" s="21" t="s">
        <v>407</v>
      </c>
      <c r="AL230" s="22" t="s">
        <v>193</v>
      </c>
    </row>
    <row r="231" spans="1:38" ht="111" hidden="1" customHeight="1" x14ac:dyDescent="0.25">
      <c r="A231" s="8" t="str">
        <f t="shared" si="4"/>
        <v>Физические лица за исключением лиц с ОВЗ и инвалидов01.03.02 Прикладная математика и информатикаОчная</v>
      </c>
      <c r="B231" s="16">
        <v>223</v>
      </c>
      <c r="C231" s="17" t="s">
        <v>169</v>
      </c>
      <c r="D231" s="17" t="s">
        <v>170</v>
      </c>
      <c r="E231" s="18" t="s">
        <v>226</v>
      </c>
      <c r="F231" s="17" t="s">
        <v>791</v>
      </c>
      <c r="G231" s="17" t="s">
        <v>792</v>
      </c>
      <c r="H231" s="18" t="s">
        <v>793</v>
      </c>
      <c r="I231" s="18"/>
      <c r="J231" s="17" t="s">
        <v>794</v>
      </c>
      <c r="K231" s="19" t="s">
        <v>795</v>
      </c>
      <c r="L231" s="18" t="s">
        <v>231</v>
      </c>
      <c r="M231" s="19" t="s">
        <v>37</v>
      </c>
      <c r="N231" s="19" t="s">
        <v>796</v>
      </c>
      <c r="O231" s="19" t="s">
        <v>185</v>
      </c>
      <c r="P231" s="19" t="s">
        <v>40</v>
      </c>
      <c r="Q231" s="19" t="s">
        <v>185</v>
      </c>
      <c r="R231" s="18" t="s">
        <v>179</v>
      </c>
      <c r="S231" s="19" t="s">
        <v>797</v>
      </c>
      <c r="T231" s="18" t="s">
        <v>798</v>
      </c>
      <c r="U231" s="18" t="s">
        <v>798</v>
      </c>
      <c r="V231" s="19" t="s">
        <v>400</v>
      </c>
      <c r="W231" s="19" t="s">
        <v>185</v>
      </c>
      <c r="X231" s="19" t="s">
        <v>185</v>
      </c>
      <c r="Y231" s="19" t="s">
        <v>236</v>
      </c>
      <c r="Z231" s="19" t="s">
        <v>185</v>
      </c>
      <c r="AA231" s="19" t="s">
        <v>185</v>
      </c>
      <c r="AB231" s="19" t="s">
        <v>799</v>
      </c>
      <c r="AC231" s="19" t="s">
        <v>185</v>
      </c>
      <c r="AD231" s="19" t="s">
        <v>185</v>
      </c>
      <c r="AE231" s="19" t="s">
        <v>185</v>
      </c>
      <c r="AF231" s="20" t="s">
        <v>498</v>
      </c>
      <c r="AG231" s="19" t="s">
        <v>185</v>
      </c>
      <c r="AH231" s="18" t="s">
        <v>191</v>
      </c>
      <c r="AI231" s="18" t="s">
        <v>191</v>
      </c>
      <c r="AJ231" s="19" t="s">
        <v>185</v>
      </c>
      <c r="AK231" s="21" t="s">
        <v>407</v>
      </c>
      <c r="AL231" s="22" t="s">
        <v>193</v>
      </c>
    </row>
    <row r="232" spans="1:38" ht="111" hidden="1" customHeight="1" x14ac:dyDescent="0.25">
      <c r="A232" s="8" t="str">
        <f t="shared" si="4"/>
        <v>Физические лица с ОВЗ и инвалиды01.03.02 Прикладная математика и информатикаОчная</v>
      </c>
      <c r="B232" s="16">
        <v>224</v>
      </c>
      <c r="C232" s="17" t="s">
        <v>169</v>
      </c>
      <c r="D232" s="17" t="s">
        <v>170</v>
      </c>
      <c r="E232" s="18" t="s">
        <v>226</v>
      </c>
      <c r="F232" s="17" t="s">
        <v>791</v>
      </c>
      <c r="G232" s="17" t="s">
        <v>792</v>
      </c>
      <c r="H232" s="18" t="s">
        <v>800</v>
      </c>
      <c r="I232" s="18"/>
      <c r="J232" s="17" t="s">
        <v>794</v>
      </c>
      <c r="K232" s="19" t="s">
        <v>795</v>
      </c>
      <c r="L232" s="18" t="s">
        <v>231</v>
      </c>
      <c r="M232" s="19" t="s">
        <v>50</v>
      </c>
      <c r="N232" s="19" t="s">
        <v>796</v>
      </c>
      <c r="O232" s="19" t="s">
        <v>185</v>
      </c>
      <c r="P232" s="19" t="s">
        <v>40</v>
      </c>
      <c r="Q232" s="19" t="s">
        <v>185</v>
      </c>
      <c r="R232" s="18" t="s">
        <v>179</v>
      </c>
      <c r="S232" s="19" t="s">
        <v>797</v>
      </c>
      <c r="T232" s="18" t="s">
        <v>798</v>
      </c>
      <c r="U232" s="18" t="s">
        <v>798</v>
      </c>
      <c r="V232" s="19" t="s">
        <v>400</v>
      </c>
      <c r="W232" s="19" t="s">
        <v>185</v>
      </c>
      <c r="X232" s="19" t="s">
        <v>185</v>
      </c>
      <c r="Y232" s="19" t="s">
        <v>345</v>
      </c>
      <c r="Z232" s="19" t="s">
        <v>185</v>
      </c>
      <c r="AA232" s="19" t="s">
        <v>185</v>
      </c>
      <c r="AB232" s="19" t="s">
        <v>801</v>
      </c>
      <c r="AC232" s="19" t="s">
        <v>185</v>
      </c>
      <c r="AD232" s="19" t="s">
        <v>185</v>
      </c>
      <c r="AE232" s="19" t="s">
        <v>347</v>
      </c>
      <c r="AF232" s="20" t="s">
        <v>498</v>
      </c>
      <c r="AG232" s="19" t="s">
        <v>185</v>
      </c>
      <c r="AH232" s="18" t="s">
        <v>191</v>
      </c>
      <c r="AI232" s="18" t="s">
        <v>191</v>
      </c>
      <c r="AJ232" s="19" t="s">
        <v>185</v>
      </c>
      <c r="AK232" s="21" t="s">
        <v>407</v>
      </c>
      <c r="AL232" s="22" t="s">
        <v>193</v>
      </c>
    </row>
    <row r="233" spans="1:38" ht="111" hidden="1" customHeight="1" x14ac:dyDescent="0.25">
      <c r="A233" s="8" t="str">
        <f t="shared" si="4"/>
        <v>Физические лица за исключением лиц с ОВЗ и инвалидов03.03.02 ФизикаОчная</v>
      </c>
      <c r="B233" s="16">
        <v>225</v>
      </c>
      <c r="C233" s="17" t="s">
        <v>169</v>
      </c>
      <c r="D233" s="17" t="s">
        <v>170</v>
      </c>
      <c r="E233" s="18" t="s">
        <v>226</v>
      </c>
      <c r="F233" s="17" t="s">
        <v>791</v>
      </c>
      <c r="G233" s="17" t="s">
        <v>792</v>
      </c>
      <c r="H233" s="18" t="s">
        <v>802</v>
      </c>
      <c r="I233" s="18"/>
      <c r="J233" s="17" t="s">
        <v>794</v>
      </c>
      <c r="K233" s="19" t="s">
        <v>795</v>
      </c>
      <c r="L233" s="18" t="s">
        <v>231</v>
      </c>
      <c r="M233" s="19" t="s">
        <v>37</v>
      </c>
      <c r="N233" s="19" t="s">
        <v>803</v>
      </c>
      <c r="O233" s="19" t="s">
        <v>185</v>
      </c>
      <c r="P233" s="19" t="s">
        <v>40</v>
      </c>
      <c r="Q233" s="19" t="s">
        <v>185</v>
      </c>
      <c r="R233" s="18" t="s">
        <v>179</v>
      </c>
      <c r="S233" s="19" t="s">
        <v>797</v>
      </c>
      <c r="T233" s="18" t="s">
        <v>798</v>
      </c>
      <c r="U233" s="18" t="s">
        <v>798</v>
      </c>
      <c r="V233" s="19" t="s">
        <v>400</v>
      </c>
      <c r="W233" s="19" t="s">
        <v>185</v>
      </c>
      <c r="X233" s="19" t="s">
        <v>185</v>
      </c>
      <c r="Y233" s="19" t="s">
        <v>236</v>
      </c>
      <c r="Z233" s="19" t="s">
        <v>185</v>
      </c>
      <c r="AA233" s="19" t="s">
        <v>185</v>
      </c>
      <c r="AB233" s="19" t="s">
        <v>799</v>
      </c>
      <c r="AC233" s="19" t="s">
        <v>185</v>
      </c>
      <c r="AD233" s="19" t="s">
        <v>185</v>
      </c>
      <c r="AE233" s="19" t="s">
        <v>185</v>
      </c>
      <c r="AF233" s="20" t="s">
        <v>498</v>
      </c>
      <c r="AG233" s="19" t="s">
        <v>185</v>
      </c>
      <c r="AH233" s="18" t="s">
        <v>191</v>
      </c>
      <c r="AI233" s="18" t="s">
        <v>191</v>
      </c>
      <c r="AJ233" s="19" t="s">
        <v>185</v>
      </c>
      <c r="AK233" s="21" t="s">
        <v>407</v>
      </c>
      <c r="AL233" s="22" t="s">
        <v>193</v>
      </c>
    </row>
    <row r="234" spans="1:38" ht="111" hidden="1" customHeight="1" x14ac:dyDescent="0.25">
      <c r="A234" s="8" t="str">
        <f t="shared" si="4"/>
        <v>Физические лица за исключением лиц с ОВЗ и инвалидов04.03.01 ХимияОчная</v>
      </c>
      <c r="B234" s="16">
        <v>226</v>
      </c>
      <c r="C234" s="17" t="s">
        <v>169</v>
      </c>
      <c r="D234" s="17" t="s">
        <v>170</v>
      </c>
      <c r="E234" s="18" t="s">
        <v>226</v>
      </c>
      <c r="F234" s="17" t="s">
        <v>791</v>
      </c>
      <c r="G234" s="17" t="s">
        <v>792</v>
      </c>
      <c r="H234" s="18" t="s">
        <v>804</v>
      </c>
      <c r="I234" s="18"/>
      <c r="J234" s="17" t="s">
        <v>794</v>
      </c>
      <c r="K234" s="19" t="s">
        <v>795</v>
      </c>
      <c r="L234" s="18" t="s">
        <v>231</v>
      </c>
      <c r="M234" s="19" t="s">
        <v>37</v>
      </c>
      <c r="N234" s="19" t="s">
        <v>805</v>
      </c>
      <c r="O234" s="19" t="s">
        <v>185</v>
      </c>
      <c r="P234" s="19" t="s">
        <v>40</v>
      </c>
      <c r="Q234" s="19" t="s">
        <v>185</v>
      </c>
      <c r="R234" s="18" t="s">
        <v>179</v>
      </c>
      <c r="S234" s="19" t="s">
        <v>797</v>
      </c>
      <c r="T234" s="18" t="s">
        <v>798</v>
      </c>
      <c r="U234" s="18" t="s">
        <v>798</v>
      </c>
      <c r="V234" s="19" t="s">
        <v>400</v>
      </c>
      <c r="W234" s="19" t="s">
        <v>185</v>
      </c>
      <c r="X234" s="19" t="s">
        <v>185</v>
      </c>
      <c r="Y234" s="19" t="s">
        <v>236</v>
      </c>
      <c r="Z234" s="19" t="s">
        <v>185</v>
      </c>
      <c r="AA234" s="19" t="s">
        <v>185</v>
      </c>
      <c r="AB234" s="19" t="s">
        <v>799</v>
      </c>
      <c r="AC234" s="19" t="s">
        <v>185</v>
      </c>
      <c r="AD234" s="19" t="s">
        <v>185</v>
      </c>
      <c r="AE234" s="19" t="s">
        <v>185</v>
      </c>
      <c r="AF234" s="20" t="s">
        <v>498</v>
      </c>
      <c r="AG234" s="19" t="s">
        <v>185</v>
      </c>
      <c r="AH234" s="18" t="s">
        <v>191</v>
      </c>
      <c r="AI234" s="18" t="s">
        <v>191</v>
      </c>
      <c r="AJ234" s="19" t="s">
        <v>185</v>
      </c>
      <c r="AK234" s="21" t="s">
        <v>407</v>
      </c>
      <c r="AL234" s="22" t="s">
        <v>193</v>
      </c>
    </row>
    <row r="235" spans="1:38" ht="111" hidden="1" customHeight="1" x14ac:dyDescent="0.25">
      <c r="A235" s="8" t="str">
        <f t="shared" si="4"/>
        <v>Физические лица за исключением лиц с ОВЗ и инвалидов05.03.06 Экология и природопользованиеОчная</v>
      </c>
      <c r="B235" s="16">
        <v>227</v>
      </c>
      <c r="C235" s="17" t="s">
        <v>169</v>
      </c>
      <c r="D235" s="17" t="s">
        <v>170</v>
      </c>
      <c r="E235" s="18" t="s">
        <v>226</v>
      </c>
      <c r="F235" s="17" t="s">
        <v>791</v>
      </c>
      <c r="G235" s="17" t="s">
        <v>792</v>
      </c>
      <c r="H235" s="18" t="s">
        <v>806</v>
      </c>
      <c r="I235" s="18"/>
      <c r="J235" s="17" t="s">
        <v>794</v>
      </c>
      <c r="K235" s="19" t="s">
        <v>795</v>
      </c>
      <c r="L235" s="18" t="s">
        <v>231</v>
      </c>
      <c r="M235" s="19" t="s">
        <v>37</v>
      </c>
      <c r="N235" s="19" t="s">
        <v>807</v>
      </c>
      <c r="O235" s="19" t="s">
        <v>185</v>
      </c>
      <c r="P235" s="19" t="s">
        <v>40</v>
      </c>
      <c r="Q235" s="19" t="s">
        <v>185</v>
      </c>
      <c r="R235" s="18" t="s">
        <v>179</v>
      </c>
      <c r="S235" s="19" t="s">
        <v>797</v>
      </c>
      <c r="T235" s="18" t="s">
        <v>798</v>
      </c>
      <c r="U235" s="18" t="s">
        <v>798</v>
      </c>
      <c r="V235" s="19" t="s">
        <v>400</v>
      </c>
      <c r="W235" s="19" t="s">
        <v>185</v>
      </c>
      <c r="X235" s="19" t="s">
        <v>185</v>
      </c>
      <c r="Y235" s="19" t="s">
        <v>236</v>
      </c>
      <c r="Z235" s="19" t="s">
        <v>185</v>
      </c>
      <c r="AA235" s="19" t="s">
        <v>185</v>
      </c>
      <c r="AB235" s="19" t="s">
        <v>799</v>
      </c>
      <c r="AC235" s="19" t="s">
        <v>185</v>
      </c>
      <c r="AD235" s="19" t="s">
        <v>185</v>
      </c>
      <c r="AE235" s="19" t="s">
        <v>185</v>
      </c>
      <c r="AF235" s="20" t="s">
        <v>498</v>
      </c>
      <c r="AG235" s="19" t="s">
        <v>185</v>
      </c>
      <c r="AH235" s="18" t="s">
        <v>191</v>
      </c>
      <c r="AI235" s="18" t="s">
        <v>191</v>
      </c>
      <c r="AJ235" s="19" t="s">
        <v>185</v>
      </c>
      <c r="AK235" s="21" t="s">
        <v>407</v>
      </c>
      <c r="AL235" s="22" t="s">
        <v>193</v>
      </c>
    </row>
    <row r="236" spans="1:38" ht="111" hidden="1" customHeight="1" x14ac:dyDescent="0.25">
      <c r="A236" s="8" t="str">
        <f t="shared" si="4"/>
        <v>Физические лица с ОВЗ и инвалиды05.03.06 Экология и природопользованиеОчная</v>
      </c>
      <c r="B236" s="16">
        <v>228</v>
      </c>
      <c r="C236" s="17" t="s">
        <v>169</v>
      </c>
      <c r="D236" s="17" t="s">
        <v>170</v>
      </c>
      <c r="E236" s="18" t="s">
        <v>226</v>
      </c>
      <c r="F236" s="17" t="s">
        <v>791</v>
      </c>
      <c r="G236" s="17" t="s">
        <v>792</v>
      </c>
      <c r="H236" s="18" t="s">
        <v>808</v>
      </c>
      <c r="I236" s="18"/>
      <c r="J236" s="17" t="s">
        <v>794</v>
      </c>
      <c r="K236" s="19" t="s">
        <v>795</v>
      </c>
      <c r="L236" s="18" t="s">
        <v>231</v>
      </c>
      <c r="M236" s="19" t="s">
        <v>50</v>
      </c>
      <c r="N236" s="19" t="s">
        <v>807</v>
      </c>
      <c r="O236" s="19" t="s">
        <v>185</v>
      </c>
      <c r="P236" s="19" t="s">
        <v>40</v>
      </c>
      <c r="Q236" s="19" t="s">
        <v>185</v>
      </c>
      <c r="R236" s="18" t="s">
        <v>179</v>
      </c>
      <c r="S236" s="19" t="s">
        <v>797</v>
      </c>
      <c r="T236" s="18" t="s">
        <v>798</v>
      </c>
      <c r="U236" s="18" t="s">
        <v>798</v>
      </c>
      <c r="V236" s="19" t="s">
        <v>400</v>
      </c>
      <c r="W236" s="19" t="s">
        <v>185</v>
      </c>
      <c r="X236" s="19" t="s">
        <v>185</v>
      </c>
      <c r="Y236" s="19" t="s">
        <v>236</v>
      </c>
      <c r="Z236" s="19" t="s">
        <v>185</v>
      </c>
      <c r="AA236" s="19" t="s">
        <v>185</v>
      </c>
      <c r="AB236" s="19" t="s">
        <v>799</v>
      </c>
      <c r="AC236" s="19" t="s">
        <v>185</v>
      </c>
      <c r="AD236" s="19" t="s">
        <v>185</v>
      </c>
      <c r="AE236" s="19" t="s">
        <v>185</v>
      </c>
      <c r="AF236" s="20" t="s">
        <v>498</v>
      </c>
      <c r="AG236" s="19" t="s">
        <v>185</v>
      </c>
      <c r="AH236" s="18" t="s">
        <v>191</v>
      </c>
      <c r="AI236" s="18" t="s">
        <v>191</v>
      </c>
      <c r="AJ236" s="19" t="s">
        <v>185</v>
      </c>
      <c r="AK236" s="21" t="s">
        <v>407</v>
      </c>
      <c r="AL236" s="22" t="s">
        <v>193</v>
      </c>
    </row>
    <row r="237" spans="1:38" ht="111" hidden="1" customHeight="1" x14ac:dyDescent="0.25">
      <c r="A237" s="8" t="str">
        <f t="shared" si="4"/>
        <v>Физические лица за исключением лиц с ОВЗ и инвалидов06.03.01 БиологияОчная</v>
      </c>
      <c r="B237" s="16">
        <v>229</v>
      </c>
      <c r="C237" s="17" t="s">
        <v>169</v>
      </c>
      <c r="D237" s="17" t="s">
        <v>170</v>
      </c>
      <c r="E237" s="18" t="s">
        <v>226</v>
      </c>
      <c r="F237" s="17" t="s">
        <v>791</v>
      </c>
      <c r="G237" s="17" t="s">
        <v>792</v>
      </c>
      <c r="H237" s="18" t="s">
        <v>809</v>
      </c>
      <c r="I237" s="18"/>
      <c r="J237" s="17" t="s">
        <v>794</v>
      </c>
      <c r="K237" s="19" t="s">
        <v>795</v>
      </c>
      <c r="L237" s="18" t="s">
        <v>231</v>
      </c>
      <c r="M237" s="19" t="s">
        <v>37</v>
      </c>
      <c r="N237" s="19" t="s">
        <v>810</v>
      </c>
      <c r="O237" s="19" t="s">
        <v>185</v>
      </c>
      <c r="P237" s="19" t="s">
        <v>40</v>
      </c>
      <c r="Q237" s="19" t="s">
        <v>185</v>
      </c>
      <c r="R237" s="18" t="s">
        <v>179</v>
      </c>
      <c r="S237" s="19" t="s">
        <v>797</v>
      </c>
      <c r="T237" s="18" t="s">
        <v>798</v>
      </c>
      <c r="U237" s="18" t="s">
        <v>798</v>
      </c>
      <c r="V237" s="19" t="s">
        <v>400</v>
      </c>
      <c r="W237" s="19" t="s">
        <v>185</v>
      </c>
      <c r="X237" s="19" t="s">
        <v>185</v>
      </c>
      <c r="Y237" s="19" t="s">
        <v>236</v>
      </c>
      <c r="Z237" s="19" t="s">
        <v>185</v>
      </c>
      <c r="AA237" s="19" t="s">
        <v>185</v>
      </c>
      <c r="AB237" s="19" t="s">
        <v>799</v>
      </c>
      <c r="AC237" s="19" t="s">
        <v>185</v>
      </c>
      <c r="AD237" s="19" t="s">
        <v>185</v>
      </c>
      <c r="AE237" s="19" t="s">
        <v>185</v>
      </c>
      <c r="AF237" s="20" t="s">
        <v>498</v>
      </c>
      <c r="AG237" s="19" t="s">
        <v>185</v>
      </c>
      <c r="AH237" s="18" t="s">
        <v>191</v>
      </c>
      <c r="AI237" s="18" t="s">
        <v>191</v>
      </c>
      <c r="AJ237" s="19" t="s">
        <v>185</v>
      </c>
      <c r="AK237" s="21" t="s">
        <v>407</v>
      </c>
      <c r="AL237" s="22" t="s">
        <v>193</v>
      </c>
    </row>
    <row r="238" spans="1:38" ht="111" hidden="1" customHeight="1" x14ac:dyDescent="0.25">
      <c r="A238" s="8" t="str">
        <f t="shared" si="4"/>
        <v>Физические лица с ОВЗ и инвалиды06.03.01 БиологияОчная</v>
      </c>
      <c r="B238" s="16">
        <v>230</v>
      </c>
      <c r="C238" s="17" t="s">
        <v>169</v>
      </c>
      <c r="D238" s="17" t="s">
        <v>170</v>
      </c>
      <c r="E238" s="18" t="s">
        <v>226</v>
      </c>
      <c r="F238" s="17" t="s">
        <v>791</v>
      </c>
      <c r="G238" s="17" t="s">
        <v>792</v>
      </c>
      <c r="H238" s="18" t="s">
        <v>811</v>
      </c>
      <c r="I238" s="18"/>
      <c r="J238" s="17" t="s">
        <v>794</v>
      </c>
      <c r="K238" s="19" t="s">
        <v>795</v>
      </c>
      <c r="L238" s="18" t="s">
        <v>231</v>
      </c>
      <c r="M238" s="19" t="s">
        <v>50</v>
      </c>
      <c r="N238" s="19" t="s">
        <v>810</v>
      </c>
      <c r="O238" s="19" t="s">
        <v>185</v>
      </c>
      <c r="P238" s="19" t="s">
        <v>40</v>
      </c>
      <c r="Q238" s="19" t="s">
        <v>185</v>
      </c>
      <c r="R238" s="18" t="s">
        <v>179</v>
      </c>
      <c r="S238" s="19" t="s">
        <v>797</v>
      </c>
      <c r="T238" s="18" t="s">
        <v>798</v>
      </c>
      <c r="U238" s="18" t="s">
        <v>798</v>
      </c>
      <c r="V238" s="19" t="s">
        <v>400</v>
      </c>
      <c r="W238" s="19" t="s">
        <v>185</v>
      </c>
      <c r="X238" s="19" t="s">
        <v>185</v>
      </c>
      <c r="Y238" s="19" t="s">
        <v>236</v>
      </c>
      <c r="Z238" s="19" t="s">
        <v>185</v>
      </c>
      <c r="AA238" s="19" t="s">
        <v>185</v>
      </c>
      <c r="AB238" s="19" t="s">
        <v>812</v>
      </c>
      <c r="AC238" s="19" t="s">
        <v>185</v>
      </c>
      <c r="AD238" s="19" t="s">
        <v>185</v>
      </c>
      <c r="AE238" s="19" t="s">
        <v>384</v>
      </c>
      <c r="AF238" s="20" t="s">
        <v>498</v>
      </c>
      <c r="AG238" s="19" t="s">
        <v>185</v>
      </c>
      <c r="AH238" s="18" t="s">
        <v>191</v>
      </c>
      <c r="AI238" s="18" t="s">
        <v>191</v>
      </c>
      <c r="AJ238" s="19" t="s">
        <v>185</v>
      </c>
      <c r="AK238" s="21" t="s">
        <v>407</v>
      </c>
      <c r="AL238" s="22" t="s">
        <v>193</v>
      </c>
    </row>
    <row r="239" spans="1:38" ht="111" hidden="1" customHeight="1" x14ac:dyDescent="0.25">
      <c r="A239" s="8" t="str">
        <f t="shared" si="4"/>
        <v>Физические лица за исключением лиц с ОВЗ и инвалидов08.03.01 СтроительствоОчная</v>
      </c>
      <c r="B239" s="16">
        <v>231</v>
      </c>
      <c r="C239" s="17" t="s">
        <v>169</v>
      </c>
      <c r="D239" s="17" t="s">
        <v>170</v>
      </c>
      <c r="E239" s="18" t="s">
        <v>226</v>
      </c>
      <c r="F239" s="17" t="s">
        <v>791</v>
      </c>
      <c r="G239" s="17" t="s">
        <v>792</v>
      </c>
      <c r="H239" s="18" t="s">
        <v>813</v>
      </c>
      <c r="I239" s="18"/>
      <c r="J239" s="17" t="s">
        <v>794</v>
      </c>
      <c r="K239" s="19" t="s">
        <v>795</v>
      </c>
      <c r="L239" s="18" t="s">
        <v>231</v>
      </c>
      <c r="M239" s="19" t="s">
        <v>37</v>
      </c>
      <c r="N239" s="19" t="s">
        <v>814</v>
      </c>
      <c r="O239" s="19" t="s">
        <v>185</v>
      </c>
      <c r="P239" s="19" t="s">
        <v>40</v>
      </c>
      <c r="Q239" s="19" t="s">
        <v>185</v>
      </c>
      <c r="R239" s="18" t="s">
        <v>179</v>
      </c>
      <c r="S239" s="19" t="s">
        <v>797</v>
      </c>
      <c r="T239" s="18" t="s">
        <v>798</v>
      </c>
      <c r="U239" s="18" t="s">
        <v>798</v>
      </c>
      <c r="V239" s="19" t="s">
        <v>400</v>
      </c>
      <c r="W239" s="19" t="s">
        <v>185</v>
      </c>
      <c r="X239" s="19" t="s">
        <v>185</v>
      </c>
      <c r="Y239" s="19" t="s">
        <v>236</v>
      </c>
      <c r="Z239" s="19" t="s">
        <v>185</v>
      </c>
      <c r="AA239" s="19" t="s">
        <v>185</v>
      </c>
      <c r="AB239" s="19" t="s">
        <v>799</v>
      </c>
      <c r="AC239" s="19" t="s">
        <v>185</v>
      </c>
      <c r="AD239" s="19" t="s">
        <v>185</v>
      </c>
      <c r="AE239" s="19" t="s">
        <v>185</v>
      </c>
      <c r="AF239" s="20" t="s">
        <v>498</v>
      </c>
      <c r="AG239" s="19" t="s">
        <v>185</v>
      </c>
      <c r="AH239" s="18" t="s">
        <v>191</v>
      </c>
      <c r="AI239" s="18" t="s">
        <v>191</v>
      </c>
      <c r="AJ239" s="19" t="s">
        <v>185</v>
      </c>
      <c r="AK239" s="21" t="s">
        <v>407</v>
      </c>
      <c r="AL239" s="22" t="s">
        <v>193</v>
      </c>
    </row>
    <row r="240" spans="1:38" ht="111" hidden="1" customHeight="1" x14ac:dyDescent="0.25">
      <c r="A240" s="8" t="str">
        <f t="shared" si="4"/>
        <v>Физические лица с ОВЗ и инвалиды08.03.01 СтроительствоОчная</v>
      </c>
      <c r="B240" s="16">
        <v>232</v>
      </c>
      <c r="C240" s="17" t="s">
        <v>169</v>
      </c>
      <c r="D240" s="17" t="s">
        <v>170</v>
      </c>
      <c r="E240" s="18" t="s">
        <v>226</v>
      </c>
      <c r="F240" s="17" t="s">
        <v>791</v>
      </c>
      <c r="G240" s="17" t="s">
        <v>792</v>
      </c>
      <c r="H240" s="18" t="s">
        <v>815</v>
      </c>
      <c r="I240" s="18"/>
      <c r="J240" s="17" t="s">
        <v>794</v>
      </c>
      <c r="K240" s="19" t="s">
        <v>795</v>
      </c>
      <c r="L240" s="18" t="s">
        <v>231</v>
      </c>
      <c r="M240" s="19" t="s">
        <v>50</v>
      </c>
      <c r="N240" s="19" t="s">
        <v>814</v>
      </c>
      <c r="O240" s="19" t="s">
        <v>185</v>
      </c>
      <c r="P240" s="19" t="s">
        <v>40</v>
      </c>
      <c r="Q240" s="19" t="s">
        <v>185</v>
      </c>
      <c r="R240" s="18" t="s">
        <v>179</v>
      </c>
      <c r="S240" s="19" t="s">
        <v>797</v>
      </c>
      <c r="T240" s="18" t="s">
        <v>798</v>
      </c>
      <c r="U240" s="18" t="s">
        <v>798</v>
      </c>
      <c r="V240" s="19" t="s">
        <v>400</v>
      </c>
      <c r="W240" s="19" t="s">
        <v>185</v>
      </c>
      <c r="X240" s="19" t="s">
        <v>185</v>
      </c>
      <c r="Y240" s="19" t="s">
        <v>236</v>
      </c>
      <c r="Z240" s="19" t="s">
        <v>185</v>
      </c>
      <c r="AA240" s="19" t="s">
        <v>185</v>
      </c>
      <c r="AB240" s="19" t="s">
        <v>799</v>
      </c>
      <c r="AC240" s="19" t="s">
        <v>185</v>
      </c>
      <c r="AD240" s="19" t="s">
        <v>185</v>
      </c>
      <c r="AE240" s="19" t="s">
        <v>185</v>
      </c>
      <c r="AF240" s="20" t="s">
        <v>498</v>
      </c>
      <c r="AG240" s="19" t="s">
        <v>185</v>
      </c>
      <c r="AH240" s="18" t="s">
        <v>191</v>
      </c>
      <c r="AI240" s="18" t="s">
        <v>191</v>
      </c>
      <c r="AJ240" s="19" t="s">
        <v>185</v>
      </c>
      <c r="AK240" s="21" t="s">
        <v>407</v>
      </c>
      <c r="AL240" s="22" t="s">
        <v>193</v>
      </c>
    </row>
    <row r="241" spans="1:38" ht="111" hidden="1" customHeight="1" x14ac:dyDescent="0.25">
      <c r="A241" s="8" t="str">
        <f t="shared" si="4"/>
        <v>Физические лица за исключением лиц с ОВЗ и инвалидов09.03.01 Информатика и вычислительная техникаОчная</v>
      </c>
      <c r="B241" s="16">
        <v>233</v>
      </c>
      <c r="C241" s="17" t="s">
        <v>169</v>
      </c>
      <c r="D241" s="17" t="s">
        <v>170</v>
      </c>
      <c r="E241" s="18" t="s">
        <v>226</v>
      </c>
      <c r="F241" s="17" t="s">
        <v>791</v>
      </c>
      <c r="G241" s="17" t="s">
        <v>792</v>
      </c>
      <c r="H241" s="18" t="s">
        <v>816</v>
      </c>
      <c r="I241" s="18"/>
      <c r="J241" s="17" t="s">
        <v>794</v>
      </c>
      <c r="K241" s="19" t="s">
        <v>795</v>
      </c>
      <c r="L241" s="18" t="s">
        <v>231</v>
      </c>
      <c r="M241" s="19" t="s">
        <v>37</v>
      </c>
      <c r="N241" s="19" t="s">
        <v>817</v>
      </c>
      <c r="O241" s="19" t="s">
        <v>185</v>
      </c>
      <c r="P241" s="19" t="s">
        <v>40</v>
      </c>
      <c r="Q241" s="19" t="s">
        <v>185</v>
      </c>
      <c r="R241" s="18" t="s">
        <v>179</v>
      </c>
      <c r="S241" s="19" t="s">
        <v>797</v>
      </c>
      <c r="T241" s="18" t="s">
        <v>798</v>
      </c>
      <c r="U241" s="18" t="s">
        <v>798</v>
      </c>
      <c r="V241" s="19" t="s">
        <v>400</v>
      </c>
      <c r="W241" s="19" t="s">
        <v>185</v>
      </c>
      <c r="X241" s="19" t="s">
        <v>185</v>
      </c>
      <c r="Y241" s="19" t="s">
        <v>236</v>
      </c>
      <c r="Z241" s="19" t="s">
        <v>185</v>
      </c>
      <c r="AA241" s="19" t="s">
        <v>185</v>
      </c>
      <c r="AB241" s="19" t="s">
        <v>799</v>
      </c>
      <c r="AC241" s="19" t="s">
        <v>185</v>
      </c>
      <c r="AD241" s="19" t="s">
        <v>185</v>
      </c>
      <c r="AE241" s="19" t="s">
        <v>185</v>
      </c>
      <c r="AF241" s="20" t="s">
        <v>498</v>
      </c>
      <c r="AG241" s="19" t="s">
        <v>185</v>
      </c>
      <c r="AH241" s="18" t="s">
        <v>191</v>
      </c>
      <c r="AI241" s="18" t="s">
        <v>191</v>
      </c>
      <c r="AJ241" s="19" t="s">
        <v>185</v>
      </c>
      <c r="AK241" s="21" t="s">
        <v>407</v>
      </c>
      <c r="AL241" s="22" t="s">
        <v>193</v>
      </c>
    </row>
    <row r="242" spans="1:38" ht="111" hidden="1" customHeight="1" x14ac:dyDescent="0.25">
      <c r="A242" s="8" t="str">
        <f t="shared" si="4"/>
        <v>Физические лица с ОВЗ и инвалиды09.03.01 Информатика и вычислительная техникаОчная</v>
      </c>
      <c r="B242" s="16">
        <v>234</v>
      </c>
      <c r="C242" s="17" t="s">
        <v>169</v>
      </c>
      <c r="D242" s="17" t="s">
        <v>170</v>
      </c>
      <c r="E242" s="18" t="s">
        <v>226</v>
      </c>
      <c r="F242" s="17" t="s">
        <v>791</v>
      </c>
      <c r="G242" s="17" t="s">
        <v>792</v>
      </c>
      <c r="H242" s="18" t="s">
        <v>818</v>
      </c>
      <c r="I242" s="18"/>
      <c r="J242" s="17" t="s">
        <v>794</v>
      </c>
      <c r="K242" s="19" t="s">
        <v>795</v>
      </c>
      <c r="L242" s="18" t="s">
        <v>231</v>
      </c>
      <c r="M242" s="19" t="s">
        <v>50</v>
      </c>
      <c r="N242" s="19" t="s">
        <v>817</v>
      </c>
      <c r="O242" s="19" t="s">
        <v>185</v>
      </c>
      <c r="P242" s="19" t="s">
        <v>40</v>
      </c>
      <c r="Q242" s="19" t="s">
        <v>185</v>
      </c>
      <c r="R242" s="18" t="s">
        <v>179</v>
      </c>
      <c r="S242" s="19" t="s">
        <v>797</v>
      </c>
      <c r="T242" s="18" t="s">
        <v>798</v>
      </c>
      <c r="U242" s="18" t="s">
        <v>798</v>
      </c>
      <c r="V242" s="19" t="s">
        <v>400</v>
      </c>
      <c r="W242" s="19" t="s">
        <v>185</v>
      </c>
      <c r="X242" s="19" t="s">
        <v>185</v>
      </c>
      <c r="Y242" s="19" t="s">
        <v>345</v>
      </c>
      <c r="Z242" s="19" t="s">
        <v>185</v>
      </c>
      <c r="AA242" s="19" t="s">
        <v>185</v>
      </c>
      <c r="AB242" s="19" t="s">
        <v>801</v>
      </c>
      <c r="AC242" s="19" t="s">
        <v>185</v>
      </c>
      <c r="AD242" s="19" t="s">
        <v>185</v>
      </c>
      <c r="AE242" s="19" t="s">
        <v>347</v>
      </c>
      <c r="AF242" s="20" t="s">
        <v>498</v>
      </c>
      <c r="AG242" s="19" t="s">
        <v>185</v>
      </c>
      <c r="AH242" s="18" t="s">
        <v>191</v>
      </c>
      <c r="AI242" s="18" t="s">
        <v>191</v>
      </c>
      <c r="AJ242" s="19" t="s">
        <v>185</v>
      </c>
      <c r="AK242" s="21" t="s">
        <v>407</v>
      </c>
      <c r="AL242" s="22" t="s">
        <v>193</v>
      </c>
    </row>
    <row r="243" spans="1:38" ht="111" hidden="1" customHeight="1" x14ac:dyDescent="0.25">
      <c r="A243" s="8" t="str">
        <f t="shared" si="4"/>
        <v>Физические лица за исключением лиц с ОВЗ и инвалидов09.03.02 Информационные системы и технологииОчная</v>
      </c>
      <c r="B243" s="16">
        <v>235</v>
      </c>
      <c r="C243" s="17" t="s">
        <v>169</v>
      </c>
      <c r="D243" s="17" t="s">
        <v>170</v>
      </c>
      <c r="E243" s="18" t="s">
        <v>226</v>
      </c>
      <c r="F243" s="17" t="s">
        <v>791</v>
      </c>
      <c r="G243" s="17" t="s">
        <v>792</v>
      </c>
      <c r="H243" s="18" t="s">
        <v>819</v>
      </c>
      <c r="I243" s="18"/>
      <c r="J243" s="17" t="s">
        <v>794</v>
      </c>
      <c r="K243" s="19" t="s">
        <v>795</v>
      </c>
      <c r="L243" s="18" t="s">
        <v>231</v>
      </c>
      <c r="M243" s="19" t="s">
        <v>37</v>
      </c>
      <c r="N243" s="19" t="s">
        <v>820</v>
      </c>
      <c r="O243" s="19" t="s">
        <v>185</v>
      </c>
      <c r="P243" s="19" t="s">
        <v>40</v>
      </c>
      <c r="Q243" s="19" t="s">
        <v>185</v>
      </c>
      <c r="R243" s="18" t="s">
        <v>179</v>
      </c>
      <c r="S243" s="19" t="s">
        <v>797</v>
      </c>
      <c r="T243" s="18" t="s">
        <v>798</v>
      </c>
      <c r="U243" s="18" t="s">
        <v>798</v>
      </c>
      <c r="V243" s="19" t="s">
        <v>400</v>
      </c>
      <c r="W243" s="19" t="s">
        <v>185</v>
      </c>
      <c r="X243" s="19" t="s">
        <v>185</v>
      </c>
      <c r="Y243" s="19" t="s">
        <v>236</v>
      </c>
      <c r="Z243" s="19" t="s">
        <v>185</v>
      </c>
      <c r="AA243" s="19" t="s">
        <v>185</v>
      </c>
      <c r="AB243" s="19" t="s">
        <v>799</v>
      </c>
      <c r="AC243" s="19" t="s">
        <v>185</v>
      </c>
      <c r="AD243" s="19" t="s">
        <v>185</v>
      </c>
      <c r="AE243" s="19" t="s">
        <v>185</v>
      </c>
      <c r="AF243" s="20" t="s">
        <v>498</v>
      </c>
      <c r="AG243" s="19" t="s">
        <v>185</v>
      </c>
      <c r="AH243" s="18" t="s">
        <v>191</v>
      </c>
      <c r="AI243" s="18" t="s">
        <v>191</v>
      </c>
      <c r="AJ243" s="19" t="s">
        <v>185</v>
      </c>
      <c r="AK243" s="21" t="s">
        <v>407</v>
      </c>
      <c r="AL243" s="22" t="s">
        <v>193</v>
      </c>
    </row>
    <row r="244" spans="1:38" ht="111" hidden="1" customHeight="1" x14ac:dyDescent="0.25">
      <c r="A244" s="8" t="str">
        <f t="shared" si="4"/>
        <v>Физические лица с ОВЗ и инвалиды09.03.02 Информационные системы и технологииОчная</v>
      </c>
      <c r="B244" s="16">
        <v>236</v>
      </c>
      <c r="C244" s="17" t="s">
        <v>169</v>
      </c>
      <c r="D244" s="17" t="s">
        <v>170</v>
      </c>
      <c r="E244" s="18" t="s">
        <v>226</v>
      </c>
      <c r="F244" s="17" t="s">
        <v>791</v>
      </c>
      <c r="G244" s="17" t="s">
        <v>792</v>
      </c>
      <c r="H244" s="18" t="s">
        <v>821</v>
      </c>
      <c r="I244" s="18"/>
      <c r="J244" s="17" t="s">
        <v>794</v>
      </c>
      <c r="K244" s="19" t="s">
        <v>795</v>
      </c>
      <c r="L244" s="18" t="s">
        <v>231</v>
      </c>
      <c r="M244" s="19" t="s">
        <v>50</v>
      </c>
      <c r="N244" s="19" t="s">
        <v>820</v>
      </c>
      <c r="O244" s="19" t="s">
        <v>185</v>
      </c>
      <c r="P244" s="19" t="s">
        <v>40</v>
      </c>
      <c r="Q244" s="19" t="s">
        <v>185</v>
      </c>
      <c r="R244" s="18" t="s">
        <v>179</v>
      </c>
      <c r="S244" s="19" t="s">
        <v>797</v>
      </c>
      <c r="T244" s="18" t="s">
        <v>798</v>
      </c>
      <c r="U244" s="18" t="s">
        <v>798</v>
      </c>
      <c r="V244" s="19" t="s">
        <v>400</v>
      </c>
      <c r="W244" s="19" t="s">
        <v>185</v>
      </c>
      <c r="X244" s="19" t="s">
        <v>185</v>
      </c>
      <c r="Y244" s="19" t="s">
        <v>236</v>
      </c>
      <c r="Z244" s="19" t="s">
        <v>185</v>
      </c>
      <c r="AA244" s="19" t="s">
        <v>185</v>
      </c>
      <c r="AB244" s="19" t="s">
        <v>799</v>
      </c>
      <c r="AC244" s="19" t="s">
        <v>185</v>
      </c>
      <c r="AD244" s="19" t="s">
        <v>185</v>
      </c>
      <c r="AE244" s="19" t="s">
        <v>185</v>
      </c>
      <c r="AF244" s="20" t="s">
        <v>498</v>
      </c>
      <c r="AG244" s="19" t="s">
        <v>185</v>
      </c>
      <c r="AH244" s="18" t="s">
        <v>191</v>
      </c>
      <c r="AI244" s="18" t="s">
        <v>191</v>
      </c>
      <c r="AJ244" s="19" t="s">
        <v>185</v>
      </c>
      <c r="AK244" s="21" t="s">
        <v>407</v>
      </c>
      <c r="AL244" s="22" t="s">
        <v>193</v>
      </c>
    </row>
    <row r="245" spans="1:38" ht="111" hidden="1" customHeight="1" x14ac:dyDescent="0.25">
      <c r="A245" s="8" t="str">
        <f t="shared" si="4"/>
        <v>Физические лица за исключением лиц с ОВЗ и инвалидов09.03.04 Программная инженерияОчная</v>
      </c>
      <c r="B245" s="16">
        <v>237</v>
      </c>
      <c r="C245" s="17" t="s">
        <v>169</v>
      </c>
      <c r="D245" s="17" t="s">
        <v>170</v>
      </c>
      <c r="E245" s="18" t="s">
        <v>226</v>
      </c>
      <c r="F245" s="17" t="s">
        <v>791</v>
      </c>
      <c r="G245" s="17" t="s">
        <v>792</v>
      </c>
      <c r="H245" s="18" t="s">
        <v>822</v>
      </c>
      <c r="I245" s="18"/>
      <c r="J245" s="17" t="s">
        <v>794</v>
      </c>
      <c r="K245" s="19" t="s">
        <v>795</v>
      </c>
      <c r="L245" s="18" t="s">
        <v>231</v>
      </c>
      <c r="M245" s="19" t="s">
        <v>37</v>
      </c>
      <c r="N245" s="19" t="s">
        <v>823</v>
      </c>
      <c r="O245" s="19" t="s">
        <v>185</v>
      </c>
      <c r="P245" s="19" t="s">
        <v>40</v>
      </c>
      <c r="Q245" s="19" t="s">
        <v>185</v>
      </c>
      <c r="R245" s="18" t="s">
        <v>179</v>
      </c>
      <c r="S245" s="19" t="s">
        <v>797</v>
      </c>
      <c r="T245" s="18" t="s">
        <v>798</v>
      </c>
      <c r="U245" s="18" t="s">
        <v>798</v>
      </c>
      <c r="V245" s="19" t="s">
        <v>400</v>
      </c>
      <c r="W245" s="19" t="s">
        <v>185</v>
      </c>
      <c r="X245" s="19" t="s">
        <v>185</v>
      </c>
      <c r="Y245" s="19" t="s">
        <v>236</v>
      </c>
      <c r="Z245" s="19" t="s">
        <v>185</v>
      </c>
      <c r="AA245" s="19" t="s">
        <v>185</v>
      </c>
      <c r="AB245" s="19" t="s">
        <v>799</v>
      </c>
      <c r="AC245" s="19" t="s">
        <v>185</v>
      </c>
      <c r="AD245" s="19" t="s">
        <v>185</v>
      </c>
      <c r="AE245" s="19" t="s">
        <v>185</v>
      </c>
      <c r="AF245" s="20" t="s">
        <v>498</v>
      </c>
      <c r="AG245" s="19" t="s">
        <v>185</v>
      </c>
      <c r="AH245" s="18" t="s">
        <v>191</v>
      </c>
      <c r="AI245" s="18" t="s">
        <v>191</v>
      </c>
      <c r="AJ245" s="19" t="s">
        <v>185</v>
      </c>
      <c r="AK245" s="21" t="s">
        <v>407</v>
      </c>
      <c r="AL245" s="22" t="s">
        <v>193</v>
      </c>
    </row>
    <row r="246" spans="1:38" ht="111" hidden="1" customHeight="1" x14ac:dyDescent="0.25">
      <c r="A246" s="8" t="str">
        <f t="shared" si="4"/>
        <v>Физические лица за исключением лиц с ОВЗ и инвалидов11.03.02 Инфокоммуникационные технологии и системы связиОчная</v>
      </c>
      <c r="B246" s="16">
        <v>238</v>
      </c>
      <c r="C246" s="17" t="s">
        <v>169</v>
      </c>
      <c r="D246" s="17" t="s">
        <v>170</v>
      </c>
      <c r="E246" s="18" t="s">
        <v>226</v>
      </c>
      <c r="F246" s="17" t="s">
        <v>791</v>
      </c>
      <c r="G246" s="17" t="s">
        <v>792</v>
      </c>
      <c r="H246" s="18" t="s">
        <v>824</v>
      </c>
      <c r="I246" s="18"/>
      <c r="J246" s="17" t="s">
        <v>794</v>
      </c>
      <c r="K246" s="19" t="s">
        <v>795</v>
      </c>
      <c r="L246" s="18" t="s">
        <v>231</v>
      </c>
      <c r="M246" s="19" t="s">
        <v>37</v>
      </c>
      <c r="N246" s="19" t="s">
        <v>825</v>
      </c>
      <c r="O246" s="19" t="s">
        <v>185</v>
      </c>
      <c r="P246" s="19" t="s">
        <v>40</v>
      </c>
      <c r="Q246" s="19" t="s">
        <v>185</v>
      </c>
      <c r="R246" s="18" t="s">
        <v>179</v>
      </c>
      <c r="S246" s="19" t="s">
        <v>797</v>
      </c>
      <c r="T246" s="18" t="s">
        <v>798</v>
      </c>
      <c r="U246" s="18" t="s">
        <v>798</v>
      </c>
      <c r="V246" s="19" t="s">
        <v>400</v>
      </c>
      <c r="W246" s="19" t="s">
        <v>185</v>
      </c>
      <c r="X246" s="19" t="s">
        <v>185</v>
      </c>
      <c r="Y246" s="19" t="s">
        <v>236</v>
      </c>
      <c r="Z246" s="19" t="s">
        <v>185</v>
      </c>
      <c r="AA246" s="19" t="s">
        <v>185</v>
      </c>
      <c r="AB246" s="19" t="s">
        <v>826</v>
      </c>
      <c r="AC246" s="19" t="s">
        <v>185</v>
      </c>
      <c r="AD246" s="19" t="s">
        <v>185</v>
      </c>
      <c r="AE246" s="19" t="s">
        <v>185</v>
      </c>
      <c r="AF246" s="20" t="s">
        <v>498</v>
      </c>
      <c r="AG246" s="19" t="s">
        <v>185</v>
      </c>
      <c r="AH246" s="18" t="s">
        <v>191</v>
      </c>
      <c r="AI246" s="18" t="s">
        <v>191</v>
      </c>
      <c r="AJ246" s="19" t="s">
        <v>185</v>
      </c>
      <c r="AK246" s="21" t="s">
        <v>407</v>
      </c>
      <c r="AL246" s="22" t="s">
        <v>193</v>
      </c>
    </row>
    <row r="247" spans="1:38" ht="111" hidden="1" customHeight="1" x14ac:dyDescent="0.25">
      <c r="A247" s="8" t="str">
        <f t="shared" si="4"/>
        <v>Физические лица с ОВЗ и инвалиды11.03.02 Инфокоммуникационные технологии и системы связиОчная</v>
      </c>
      <c r="B247" s="16">
        <v>239</v>
      </c>
      <c r="C247" s="17" t="s">
        <v>169</v>
      </c>
      <c r="D247" s="17" t="s">
        <v>170</v>
      </c>
      <c r="E247" s="18" t="s">
        <v>226</v>
      </c>
      <c r="F247" s="17" t="s">
        <v>791</v>
      </c>
      <c r="G247" s="17" t="s">
        <v>792</v>
      </c>
      <c r="H247" s="18" t="s">
        <v>827</v>
      </c>
      <c r="I247" s="18"/>
      <c r="J247" s="17" t="s">
        <v>794</v>
      </c>
      <c r="K247" s="19" t="s">
        <v>795</v>
      </c>
      <c r="L247" s="18" t="s">
        <v>231</v>
      </c>
      <c r="M247" s="19" t="s">
        <v>50</v>
      </c>
      <c r="N247" s="19" t="s">
        <v>825</v>
      </c>
      <c r="O247" s="19" t="s">
        <v>185</v>
      </c>
      <c r="P247" s="19" t="s">
        <v>40</v>
      </c>
      <c r="Q247" s="19" t="s">
        <v>185</v>
      </c>
      <c r="R247" s="18" t="s">
        <v>179</v>
      </c>
      <c r="S247" s="19" t="s">
        <v>797</v>
      </c>
      <c r="T247" s="18" t="s">
        <v>798</v>
      </c>
      <c r="U247" s="18" t="s">
        <v>798</v>
      </c>
      <c r="V247" s="19" t="s">
        <v>400</v>
      </c>
      <c r="W247" s="19" t="s">
        <v>185</v>
      </c>
      <c r="X247" s="19" t="s">
        <v>185</v>
      </c>
      <c r="Y247" s="19" t="s">
        <v>345</v>
      </c>
      <c r="Z247" s="19" t="s">
        <v>185</v>
      </c>
      <c r="AA247" s="19" t="s">
        <v>185</v>
      </c>
      <c r="AB247" s="19" t="s">
        <v>801</v>
      </c>
      <c r="AC247" s="19" t="s">
        <v>185</v>
      </c>
      <c r="AD247" s="19" t="s">
        <v>185</v>
      </c>
      <c r="AE247" s="19" t="s">
        <v>347</v>
      </c>
      <c r="AF247" s="20" t="s">
        <v>498</v>
      </c>
      <c r="AG247" s="19" t="s">
        <v>185</v>
      </c>
      <c r="AH247" s="18" t="s">
        <v>191</v>
      </c>
      <c r="AI247" s="18" t="s">
        <v>191</v>
      </c>
      <c r="AJ247" s="19" t="s">
        <v>185</v>
      </c>
      <c r="AK247" s="21" t="s">
        <v>407</v>
      </c>
      <c r="AL247" s="22" t="s">
        <v>193</v>
      </c>
    </row>
    <row r="248" spans="1:38" ht="111" hidden="1" customHeight="1" x14ac:dyDescent="0.25">
      <c r="A248" s="8" t="str">
        <f t="shared" si="4"/>
        <v>Физические лица за исключением лиц с ОВЗ и инвалидов13.03.02 Электроэнергетика и электротехникаОчная</v>
      </c>
      <c r="B248" s="16">
        <v>240</v>
      </c>
      <c r="C248" s="17" t="s">
        <v>169</v>
      </c>
      <c r="D248" s="17" t="s">
        <v>170</v>
      </c>
      <c r="E248" s="18" t="s">
        <v>226</v>
      </c>
      <c r="F248" s="17" t="s">
        <v>791</v>
      </c>
      <c r="G248" s="17" t="s">
        <v>792</v>
      </c>
      <c r="H248" s="18" t="s">
        <v>828</v>
      </c>
      <c r="I248" s="18"/>
      <c r="J248" s="17" t="s">
        <v>794</v>
      </c>
      <c r="K248" s="19" t="s">
        <v>795</v>
      </c>
      <c r="L248" s="18" t="s">
        <v>231</v>
      </c>
      <c r="M248" s="19" t="s">
        <v>37</v>
      </c>
      <c r="N248" s="19" t="s">
        <v>829</v>
      </c>
      <c r="O248" s="19" t="s">
        <v>185</v>
      </c>
      <c r="P248" s="19" t="s">
        <v>40</v>
      </c>
      <c r="Q248" s="19" t="s">
        <v>185</v>
      </c>
      <c r="R248" s="18" t="s">
        <v>179</v>
      </c>
      <c r="S248" s="19" t="s">
        <v>797</v>
      </c>
      <c r="T248" s="18" t="s">
        <v>798</v>
      </c>
      <c r="U248" s="18" t="s">
        <v>798</v>
      </c>
      <c r="V248" s="19" t="s">
        <v>400</v>
      </c>
      <c r="W248" s="19" t="s">
        <v>185</v>
      </c>
      <c r="X248" s="19" t="s">
        <v>185</v>
      </c>
      <c r="Y248" s="19" t="s">
        <v>236</v>
      </c>
      <c r="Z248" s="19" t="s">
        <v>185</v>
      </c>
      <c r="AA248" s="19" t="s">
        <v>185</v>
      </c>
      <c r="AB248" s="19" t="s">
        <v>799</v>
      </c>
      <c r="AC248" s="19" t="s">
        <v>185</v>
      </c>
      <c r="AD248" s="19" t="s">
        <v>185</v>
      </c>
      <c r="AE248" s="19" t="s">
        <v>185</v>
      </c>
      <c r="AF248" s="20" t="s">
        <v>498</v>
      </c>
      <c r="AG248" s="19" t="s">
        <v>185</v>
      </c>
      <c r="AH248" s="18" t="s">
        <v>191</v>
      </c>
      <c r="AI248" s="18" t="s">
        <v>191</v>
      </c>
      <c r="AJ248" s="19" t="s">
        <v>185</v>
      </c>
      <c r="AK248" s="21" t="s">
        <v>407</v>
      </c>
      <c r="AL248" s="22" t="s">
        <v>193</v>
      </c>
    </row>
    <row r="249" spans="1:38" ht="111" hidden="1" customHeight="1" x14ac:dyDescent="0.25">
      <c r="A249" s="8" t="str">
        <f t="shared" si="4"/>
        <v>Физические лица с ОВЗ и инвалиды13.03.02 Электроэнергетика и электротехникаОчная</v>
      </c>
      <c r="B249" s="16">
        <v>241</v>
      </c>
      <c r="C249" s="17" t="s">
        <v>169</v>
      </c>
      <c r="D249" s="17" t="s">
        <v>170</v>
      </c>
      <c r="E249" s="18" t="s">
        <v>226</v>
      </c>
      <c r="F249" s="17" t="s">
        <v>791</v>
      </c>
      <c r="G249" s="17" t="s">
        <v>792</v>
      </c>
      <c r="H249" s="18" t="s">
        <v>830</v>
      </c>
      <c r="I249" s="18"/>
      <c r="J249" s="17" t="s">
        <v>794</v>
      </c>
      <c r="K249" s="19" t="s">
        <v>795</v>
      </c>
      <c r="L249" s="18" t="s">
        <v>231</v>
      </c>
      <c r="M249" s="19" t="s">
        <v>50</v>
      </c>
      <c r="N249" s="19" t="s">
        <v>829</v>
      </c>
      <c r="O249" s="19" t="s">
        <v>185</v>
      </c>
      <c r="P249" s="19" t="s">
        <v>40</v>
      </c>
      <c r="Q249" s="19" t="s">
        <v>185</v>
      </c>
      <c r="R249" s="18" t="s">
        <v>179</v>
      </c>
      <c r="S249" s="19" t="s">
        <v>797</v>
      </c>
      <c r="T249" s="18" t="s">
        <v>798</v>
      </c>
      <c r="U249" s="18" t="s">
        <v>798</v>
      </c>
      <c r="V249" s="19" t="s">
        <v>400</v>
      </c>
      <c r="W249" s="19" t="s">
        <v>185</v>
      </c>
      <c r="X249" s="19" t="s">
        <v>185</v>
      </c>
      <c r="Y249" s="19" t="s">
        <v>236</v>
      </c>
      <c r="Z249" s="19" t="s">
        <v>185</v>
      </c>
      <c r="AA249" s="19" t="s">
        <v>185</v>
      </c>
      <c r="AB249" s="19" t="s">
        <v>831</v>
      </c>
      <c r="AC249" s="19" t="s">
        <v>185</v>
      </c>
      <c r="AD249" s="19" t="s">
        <v>185</v>
      </c>
      <c r="AE249" s="19" t="s">
        <v>185</v>
      </c>
      <c r="AF249" s="20" t="s">
        <v>498</v>
      </c>
      <c r="AG249" s="19" t="s">
        <v>185</v>
      </c>
      <c r="AH249" s="18" t="s">
        <v>191</v>
      </c>
      <c r="AI249" s="18" t="s">
        <v>191</v>
      </c>
      <c r="AJ249" s="19" t="s">
        <v>185</v>
      </c>
      <c r="AK249" s="21" t="s">
        <v>407</v>
      </c>
      <c r="AL249" s="22" t="s">
        <v>193</v>
      </c>
    </row>
    <row r="250" spans="1:38" ht="111" hidden="1" customHeight="1" x14ac:dyDescent="0.25">
      <c r="A250" s="8" t="str">
        <f t="shared" si="4"/>
        <v>Физические лица за исключением лиц с ОВЗ и инвалидов20.03.01 Техносферная безопасностьОчная</v>
      </c>
      <c r="B250" s="16">
        <v>242</v>
      </c>
      <c r="C250" s="17" t="s">
        <v>169</v>
      </c>
      <c r="D250" s="17" t="s">
        <v>170</v>
      </c>
      <c r="E250" s="18" t="s">
        <v>226</v>
      </c>
      <c r="F250" s="17" t="s">
        <v>791</v>
      </c>
      <c r="G250" s="17" t="s">
        <v>792</v>
      </c>
      <c r="H250" s="18" t="s">
        <v>832</v>
      </c>
      <c r="I250" s="18"/>
      <c r="J250" s="17" t="s">
        <v>794</v>
      </c>
      <c r="K250" s="19" t="s">
        <v>795</v>
      </c>
      <c r="L250" s="18" t="s">
        <v>231</v>
      </c>
      <c r="M250" s="19" t="s">
        <v>37</v>
      </c>
      <c r="N250" s="19" t="s">
        <v>833</v>
      </c>
      <c r="O250" s="19" t="s">
        <v>185</v>
      </c>
      <c r="P250" s="19" t="s">
        <v>40</v>
      </c>
      <c r="Q250" s="19" t="s">
        <v>185</v>
      </c>
      <c r="R250" s="18" t="s">
        <v>179</v>
      </c>
      <c r="S250" s="19" t="s">
        <v>797</v>
      </c>
      <c r="T250" s="18" t="s">
        <v>798</v>
      </c>
      <c r="U250" s="18" t="s">
        <v>798</v>
      </c>
      <c r="V250" s="19" t="s">
        <v>400</v>
      </c>
      <c r="W250" s="19" t="s">
        <v>185</v>
      </c>
      <c r="X250" s="19" t="s">
        <v>185</v>
      </c>
      <c r="Y250" s="19" t="s">
        <v>236</v>
      </c>
      <c r="Z250" s="19" t="s">
        <v>185</v>
      </c>
      <c r="AA250" s="19" t="s">
        <v>185</v>
      </c>
      <c r="AB250" s="19" t="s">
        <v>799</v>
      </c>
      <c r="AC250" s="19" t="s">
        <v>185</v>
      </c>
      <c r="AD250" s="19" t="s">
        <v>185</v>
      </c>
      <c r="AE250" s="19" t="s">
        <v>185</v>
      </c>
      <c r="AF250" s="20" t="s">
        <v>498</v>
      </c>
      <c r="AG250" s="19" t="s">
        <v>185</v>
      </c>
      <c r="AH250" s="18" t="s">
        <v>191</v>
      </c>
      <c r="AI250" s="18" t="s">
        <v>191</v>
      </c>
      <c r="AJ250" s="19" t="s">
        <v>185</v>
      </c>
      <c r="AK250" s="21" t="s">
        <v>407</v>
      </c>
      <c r="AL250" s="22" t="s">
        <v>193</v>
      </c>
    </row>
    <row r="251" spans="1:38" ht="111" hidden="1" customHeight="1" x14ac:dyDescent="0.25">
      <c r="A251" s="8" t="str">
        <f t="shared" si="4"/>
        <v>Физические лица с ОВЗ и инвалиды20.03.01 Техносферная безопасностьОчная</v>
      </c>
      <c r="B251" s="16">
        <v>243</v>
      </c>
      <c r="C251" s="17" t="s">
        <v>169</v>
      </c>
      <c r="D251" s="17" t="s">
        <v>170</v>
      </c>
      <c r="E251" s="18" t="s">
        <v>226</v>
      </c>
      <c r="F251" s="17" t="s">
        <v>791</v>
      </c>
      <c r="G251" s="17" t="s">
        <v>792</v>
      </c>
      <c r="H251" s="18" t="s">
        <v>834</v>
      </c>
      <c r="I251" s="18"/>
      <c r="J251" s="17" t="s">
        <v>794</v>
      </c>
      <c r="K251" s="19" t="s">
        <v>795</v>
      </c>
      <c r="L251" s="18" t="s">
        <v>231</v>
      </c>
      <c r="M251" s="19" t="s">
        <v>50</v>
      </c>
      <c r="N251" s="19" t="s">
        <v>833</v>
      </c>
      <c r="O251" s="19" t="s">
        <v>185</v>
      </c>
      <c r="P251" s="19" t="s">
        <v>40</v>
      </c>
      <c r="Q251" s="19" t="s">
        <v>185</v>
      </c>
      <c r="R251" s="18" t="s">
        <v>179</v>
      </c>
      <c r="S251" s="19" t="s">
        <v>797</v>
      </c>
      <c r="T251" s="18" t="s">
        <v>798</v>
      </c>
      <c r="U251" s="18" t="s">
        <v>798</v>
      </c>
      <c r="V251" s="19" t="s">
        <v>400</v>
      </c>
      <c r="W251" s="19" t="s">
        <v>185</v>
      </c>
      <c r="X251" s="19" t="s">
        <v>185</v>
      </c>
      <c r="Y251" s="19" t="s">
        <v>236</v>
      </c>
      <c r="Z251" s="19" t="s">
        <v>185</v>
      </c>
      <c r="AA251" s="19" t="s">
        <v>185</v>
      </c>
      <c r="AB251" s="19" t="s">
        <v>812</v>
      </c>
      <c r="AC251" s="19" t="s">
        <v>185</v>
      </c>
      <c r="AD251" s="19" t="s">
        <v>185</v>
      </c>
      <c r="AE251" s="19" t="s">
        <v>835</v>
      </c>
      <c r="AF251" s="20" t="s">
        <v>498</v>
      </c>
      <c r="AG251" s="19" t="s">
        <v>185</v>
      </c>
      <c r="AH251" s="18" t="s">
        <v>191</v>
      </c>
      <c r="AI251" s="18" t="s">
        <v>191</v>
      </c>
      <c r="AJ251" s="19" t="s">
        <v>185</v>
      </c>
      <c r="AK251" s="21" t="s">
        <v>407</v>
      </c>
      <c r="AL251" s="22" t="s">
        <v>193</v>
      </c>
    </row>
    <row r="252" spans="1:38" ht="111" hidden="1" customHeight="1" x14ac:dyDescent="0.25">
      <c r="A252" s="8" t="str">
        <f t="shared" si="4"/>
        <v>Физические лица за исключением лиц с ОВЗ и инвалидов27.03.02 Управление качествомОчная</v>
      </c>
      <c r="B252" s="16">
        <v>244</v>
      </c>
      <c r="C252" s="17" t="s">
        <v>169</v>
      </c>
      <c r="D252" s="17" t="s">
        <v>170</v>
      </c>
      <c r="E252" s="18" t="s">
        <v>226</v>
      </c>
      <c r="F252" s="17" t="s">
        <v>791</v>
      </c>
      <c r="G252" s="17" t="s">
        <v>792</v>
      </c>
      <c r="H252" s="18" t="s">
        <v>836</v>
      </c>
      <c r="I252" s="18"/>
      <c r="J252" s="17" t="s">
        <v>794</v>
      </c>
      <c r="K252" s="19" t="s">
        <v>795</v>
      </c>
      <c r="L252" s="18" t="s">
        <v>231</v>
      </c>
      <c r="M252" s="19" t="s">
        <v>37</v>
      </c>
      <c r="N252" s="19" t="s">
        <v>837</v>
      </c>
      <c r="O252" s="19" t="s">
        <v>185</v>
      </c>
      <c r="P252" s="19" t="s">
        <v>40</v>
      </c>
      <c r="Q252" s="19" t="s">
        <v>185</v>
      </c>
      <c r="R252" s="18" t="s">
        <v>179</v>
      </c>
      <c r="S252" s="19" t="s">
        <v>797</v>
      </c>
      <c r="T252" s="18" t="s">
        <v>798</v>
      </c>
      <c r="U252" s="18" t="s">
        <v>798</v>
      </c>
      <c r="V252" s="19" t="s">
        <v>400</v>
      </c>
      <c r="W252" s="19" t="s">
        <v>185</v>
      </c>
      <c r="X252" s="19" t="s">
        <v>185</v>
      </c>
      <c r="Y252" s="19" t="s">
        <v>236</v>
      </c>
      <c r="Z252" s="19" t="s">
        <v>185</v>
      </c>
      <c r="AA252" s="19" t="s">
        <v>185</v>
      </c>
      <c r="AB252" s="19" t="s">
        <v>799</v>
      </c>
      <c r="AC252" s="19" t="s">
        <v>185</v>
      </c>
      <c r="AD252" s="19" t="s">
        <v>185</v>
      </c>
      <c r="AE252" s="19" t="s">
        <v>185</v>
      </c>
      <c r="AF252" s="20" t="s">
        <v>393</v>
      </c>
      <c r="AG252" s="19" t="s">
        <v>185</v>
      </c>
      <c r="AH252" s="18" t="s">
        <v>191</v>
      </c>
      <c r="AI252" s="18" t="s">
        <v>191</v>
      </c>
      <c r="AJ252" s="19" t="s">
        <v>185</v>
      </c>
      <c r="AK252" s="21" t="s">
        <v>407</v>
      </c>
      <c r="AL252" s="22" t="s">
        <v>193</v>
      </c>
    </row>
    <row r="253" spans="1:38" ht="111" hidden="1" customHeight="1" x14ac:dyDescent="0.25">
      <c r="A253" s="8" t="str">
        <f t="shared" si="4"/>
        <v>Физические лица за исключением лиц с ОВЗ и инвалидов27.03.04 Управление в технических системахОчная</v>
      </c>
      <c r="B253" s="16">
        <v>245</v>
      </c>
      <c r="C253" s="17" t="s">
        <v>169</v>
      </c>
      <c r="D253" s="17" t="s">
        <v>170</v>
      </c>
      <c r="E253" s="18" t="s">
        <v>226</v>
      </c>
      <c r="F253" s="17" t="s">
        <v>791</v>
      </c>
      <c r="G253" s="17" t="s">
        <v>792</v>
      </c>
      <c r="H253" s="18" t="s">
        <v>838</v>
      </c>
      <c r="I253" s="18"/>
      <c r="J253" s="17" t="s">
        <v>794</v>
      </c>
      <c r="K253" s="19" t="s">
        <v>795</v>
      </c>
      <c r="L253" s="18" t="s">
        <v>231</v>
      </c>
      <c r="M253" s="19" t="s">
        <v>37</v>
      </c>
      <c r="N253" s="19" t="s">
        <v>839</v>
      </c>
      <c r="O253" s="19" t="s">
        <v>185</v>
      </c>
      <c r="P253" s="19" t="s">
        <v>40</v>
      </c>
      <c r="Q253" s="19" t="s">
        <v>185</v>
      </c>
      <c r="R253" s="18" t="s">
        <v>179</v>
      </c>
      <c r="S253" s="19" t="s">
        <v>797</v>
      </c>
      <c r="T253" s="18" t="s">
        <v>798</v>
      </c>
      <c r="U253" s="18" t="s">
        <v>798</v>
      </c>
      <c r="V253" s="19" t="s">
        <v>400</v>
      </c>
      <c r="W253" s="19" t="s">
        <v>185</v>
      </c>
      <c r="X253" s="19" t="s">
        <v>185</v>
      </c>
      <c r="Y253" s="19" t="s">
        <v>236</v>
      </c>
      <c r="Z253" s="19" t="s">
        <v>185</v>
      </c>
      <c r="AA253" s="19" t="s">
        <v>185</v>
      </c>
      <c r="AB253" s="19" t="s">
        <v>840</v>
      </c>
      <c r="AC253" s="19" t="s">
        <v>185</v>
      </c>
      <c r="AD253" s="19" t="s">
        <v>185</v>
      </c>
      <c r="AE253" s="19" t="s">
        <v>185</v>
      </c>
      <c r="AF253" s="20" t="s">
        <v>498</v>
      </c>
      <c r="AG253" s="19" t="s">
        <v>185</v>
      </c>
      <c r="AH253" s="18" t="s">
        <v>191</v>
      </c>
      <c r="AI253" s="18" t="s">
        <v>191</v>
      </c>
      <c r="AJ253" s="19" t="s">
        <v>185</v>
      </c>
      <c r="AK253" s="21" t="s">
        <v>407</v>
      </c>
      <c r="AL253" s="22" t="s">
        <v>193</v>
      </c>
    </row>
    <row r="254" spans="1:38" ht="111" hidden="1" customHeight="1" x14ac:dyDescent="0.25">
      <c r="A254" s="8" t="str">
        <f t="shared" si="4"/>
        <v>Физические лица за исключением лиц с ОВЗ и инвалидов37.03.01 ПсихологияОчная</v>
      </c>
      <c r="B254" s="16">
        <v>246</v>
      </c>
      <c r="C254" s="17" t="s">
        <v>169</v>
      </c>
      <c r="D254" s="17" t="s">
        <v>170</v>
      </c>
      <c r="E254" s="18" t="s">
        <v>226</v>
      </c>
      <c r="F254" s="17" t="s">
        <v>791</v>
      </c>
      <c r="G254" s="17" t="s">
        <v>792</v>
      </c>
      <c r="H254" s="18" t="s">
        <v>841</v>
      </c>
      <c r="I254" s="18"/>
      <c r="J254" s="17" t="s">
        <v>794</v>
      </c>
      <c r="K254" s="19" t="s">
        <v>795</v>
      </c>
      <c r="L254" s="18" t="s">
        <v>231</v>
      </c>
      <c r="M254" s="19" t="s">
        <v>37</v>
      </c>
      <c r="N254" s="19" t="s">
        <v>842</v>
      </c>
      <c r="O254" s="19" t="s">
        <v>185</v>
      </c>
      <c r="P254" s="19" t="s">
        <v>40</v>
      </c>
      <c r="Q254" s="19" t="s">
        <v>185</v>
      </c>
      <c r="R254" s="18" t="s">
        <v>179</v>
      </c>
      <c r="S254" s="19" t="s">
        <v>797</v>
      </c>
      <c r="T254" s="18" t="s">
        <v>798</v>
      </c>
      <c r="U254" s="18" t="s">
        <v>798</v>
      </c>
      <c r="V254" s="19" t="s">
        <v>400</v>
      </c>
      <c r="W254" s="19" t="s">
        <v>185</v>
      </c>
      <c r="X254" s="19" t="s">
        <v>185</v>
      </c>
      <c r="Y254" s="19" t="s">
        <v>236</v>
      </c>
      <c r="Z254" s="19" t="s">
        <v>185</v>
      </c>
      <c r="AA254" s="19" t="s">
        <v>185</v>
      </c>
      <c r="AB254" s="19" t="s">
        <v>799</v>
      </c>
      <c r="AC254" s="19" t="s">
        <v>185</v>
      </c>
      <c r="AD254" s="19" t="s">
        <v>185</v>
      </c>
      <c r="AE254" s="19" t="s">
        <v>185</v>
      </c>
      <c r="AF254" s="20" t="s">
        <v>393</v>
      </c>
      <c r="AG254" s="19" t="s">
        <v>185</v>
      </c>
      <c r="AH254" s="18" t="s">
        <v>191</v>
      </c>
      <c r="AI254" s="18" t="s">
        <v>191</v>
      </c>
      <c r="AJ254" s="19" t="s">
        <v>185</v>
      </c>
      <c r="AK254" s="21" t="s">
        <v>407</v>
      </c>
      <c r="AL254" s="22" t="s">
        <v>193</v>
      </c>
    </row>
    <row r="255" spans="1:38" ht="111" hidden="1" customHeight="1" x14ac:dyDescent="0.25">
      <c r="A255" s="8" t="str">
        <f t="shared" si="4"/>
        <v>Физические лица за исключением лиц с ОВЗ и инвалидов38.03.01 ЭкономикаОчная</v>
      </c>
      <c r="B255" s="16">
        <v>247</v>
      </c>
      <c r="C255" s="17" t="s">
        <v>169</v>
      </c>
      <c r="D255" s="17" t="s">
        <v>170</v>
      </c>
      <c r="E255" s="18" t="s">
        <v>226</v>
      </c>
      <c r="F255" s="17" t="s">
        <v>791</v>
      </c>
      <c r="G255" s="17" t="s">
        <v>792</v>
      </c>
      <c r="H255" s="18" t="s">
        <v>843</v>
      </c>
      <c r="I255" s="18"/>
      <c r="J255" s="17" t="s">
        <v>794</v>
      </c>
      <c r="K255" s="19" t="s">
        <v>795</v>
      </c>
      <c r="L255" s="18" t="s">
        <v>231</v>
      </c>
      <c r="M255" s="19" t="s">
        <v>37</v>
      </c>
      <c r="N255" s="19" t="s">
        <v>844</v>
      </c>
      <c r="O255" s="19" t="s">
        <v>185</v>
      </c>
      <c r="P255" s="19" t="s">
        <v>40</v>
      </c>
      <c r="Q255" s="19" t="s">
        <v>185</v>
      </c>
      <c r="R255" s="18" t="s">
        <v>179</v>
      </c>
      <c r="S255" s="19" t="s">
        <v>797</v>
      </c>
      <c r="T255" s="18" t="s">
        <v>798</v>
      </c>
      <c r="U255" s="18" t="s">
        <v>798</v>
      </c>
      <c r="V255" s="19" t="s">
        <v>400</v>
      </c>
      <c r="W255" s="19" t="s">
        <v>185</v>
      </c>
      <c r="X255" s="19" t="s">
        <v>185</v>
      </c>
      <c r="Y255" s="19" t="s">
        <v>236</v>
      </c>
      <c r="Z255" s="19" t="s">
        <v>185</v>
      </c>
      <c r="AA255" s="19" t="s">
        <v>185</v>
      </c>
      <c r="AB255" s="19" t="s">
        <v>799</v>
      </c>
      <c r="AC255" s="19" t="s">
        <v>185</v>
      </c>
      <c r="AD255" s="19" t="s">
        <v>185</v>
      </c>
      <c r="AE255" s="19" t="s">
        <v>185</v>
      </c>
      <c r="AF255" s="20" t="s">
        <v>845</v>
      </c>
      <c r="AG255" s="19" t="s">
        <v>185</v>
      </c>
      <c r="AH255" s="18" t="s">
        <v>191</v>
      </c>
      <c r="AI255" s="18" t="s">
        <v>191</v>
      </c>
      <c r="AJ255" s="19" t="s">
        <v>185</v>
      </c>
      <c r="AK255" s="21" t="s">
        <v>407</v>
      </c>
      <c r="AL255" s="22" t="s">
        <v>193</v>
      </c>
    </row>
    <row r="256" spans="1:38" ht="111" hidden="1" customHeight="1" x14ac:dyDescent="0.25">
      <c r="A256" s="8" t="str">
        <f t="shared" si="4"/>
        <v>Физические лица с ОВЗ и инвалиды38.03.01 ЭкономикаОчная</v>
      </c>
      <c r="B256" s="16">
        <v>248</v>
      </c>
      <c r="C256" s="17" t="s">
        <v>169</v>
      </c>
      <c r="D256" s="17" t="s">
        <v>170</v>
      </c>
      <c r="E256" s="18" t="s">
        <v>226</v>
      </c>
      <c r="F256" s="17" t="s">
        <v>791</v>
      </c>
      <c r="G256" s="17" t="s">
        <v>792</v>
      </c>
      <c r="H256" s="18" t="s">
        <v>846</v>
      </c>
      <c r="I256" s="18"/>
      <c r="J256" s="17" t="s">
        <v>794</v>
      </c>
      <c r="K256" s="19" t="s">
        <v>795</v>
      </c>
      <c r="L256" s="18" t="s">
        <v>231</v>
      </c>
      <c r="M256" s="19" t="s">
        <v>50</v>
      </c>
      <c r="N256" s="19" t="s">
        <v>844</v>
      </c>
      <c r="O256" s="19" t="s">
        <v>185</v>
      </c>
      <c r="P256" s="19" t="s">
        <v>40</v>
      </c>
      <c r="Q256" s="19" t="s">
        <v>185</v>
      </c>
      <c r="R256" s="18" t="s">
        <v>179</v>
      </c>
      <c r="S256" s="19" t="s">
        <v>797</v>
      </c>
      <c r="T256" s="18" t="s">
        <v>798</v>
      </c>
      <c r="U256" s="18" t="s">
        <v>798</v>
      </c>
      <c r="V256" s="19" t="s">
        <v>400</v>
      </c>
      <c r="W256" s="19" t="s">
        <v>185</v>
      </c>
      <c r="X256" s="19" t="s">
        <v>185</v>
      </c>
      <c r="Y256" s="19" t="s">
        <v>236</v>
      </c>
      <c r="Z256" s="19" t="s">
        <v>185</v>
      </c>
      <c r="AA256" s="19" t="s">
        <v>185</v>
      </c>
      <c r="AB256" s="19" t="s">
        <v>847</v>
      </c>
      <c r="AC256" s="19" t="s">
        <v>185</v>
      </c>
      <c r="AD256" s="19" t="s">
        <v>185</v>
      </c>
      <c r="AE256" s="19" t="s">
        <v>384</v>
      </c>
      <c r="AF256" s="20" t="s">
        <v>393</v>
      </c>
      <c r="AG256" s="19" t="s">
        <v>185</v>
      </c>
      <c r="AH256" s="18" t="s">
        <v>191</v>
      </c>
      <c r="AI256" s="18" t="s">
        <v>191</v>
      </c>
      <c r="AJ256" s="19" t="s">
        <v>185</v>
      </c>
      <c r="AK256" s="21" t="s">
        <v>407</v>
      </c>
      <c r="AL256" s="22" t="s">
        <v>193</v>
      </c>
    </row>
    <row r="257" spans="1:38" ht="111" hidden="1" customHeight="1" x14ac:dyDescent="0.25">
      <c r="A257" s="8" t="str">
        <f t="shared" si="4"/>
        <v>Физические лица за исключением лиц с ОВЗ и инвалидов38.03.02 МенеджментОчная</v>
      </c>
      <c r="B257" s="16">
        <v>249</v>
      </c>
      <c r="C257" s="17" t="s">
        <v>169</v>
      </c>
      <c r="D257" s="17" t="s">
        <v>170</v>
      </c>
      <c r="E257" s="18" t="s">
        <v>226</v>
      </c>
      <c r="F257" s="17" t="s">
        <v>791</v>
      </c>
      <c r="G257" s="17" t="s">
        <v>792</v>
      </c>
      <c r="H257" s="18" t="s">
        <v>848</v>
      </c>
      <c r="I257" s="18"/>
      <c r="J257" s="17" t="s">
        <v>794</v>
      </c>
      <c r="K257" s="19" t="s">
        <v>795</v>
      </c>
      <c r="L257" s="18" t="s">
        <v>231</v>
      </c>
      <c r="M257" s="19" t="s">
        <v>37</v>
      </c>
      <c r="N257" s="19" t="s">
        <v>849</v>
      </c>
      <c r="O257" s="19" t="s">
        <v>185</v>
      </c>
      <c r="P257" s="19" t="s">
        <v>40</v>
      </c>
      <c r="Q257" s="19" t="s">
        <v>185</v>
      </c>
      <c r="R257" s="18" t="s">
        <v>179</v>
      </c>
      <c r="S257" s="19" t="s">
        <v>797</v>
      </c>
      <c r="T257" s="18" t="s">
        <v>798</v>
      </c>
      <c r="U257" s="18" t="s">
        <v>798</v>
      </c>
      <c r="V257" s="19" t="s">
        <v>400</v>
      </c>
      <c r="W257" s="19" t="s">
        <v>185</v>
      </c>
      <c r="X257" s="19" t="s">
        <v>185</v>
      </c>
      <c r="Y257" s="19" t="s">
        <v>236</v>
      </c>
      <c r="Z257" s="19" t="s">
        <v>185</v>
      </c>
      <c r="AA257" s="19" t="s">
        <v>185</v>
      </c>
      <c r="AB257" s="19" t="s">
        <v>799</v>
      </c>
      <c r="AC257" s="19" t="s">
        <v>185</v>
      </c>
      <c r="AD257" s="19" t="s">
        <v>185</v>
      </c>
      <c r="AE257" s="19" t="s">
        <v>185</v>
      </c>
      <c r="AF257" s="20" t="s">
        <v>498</v>
      </c>
      <c r="AG257" s="19" t="s">
        <v>185</v>
      </c>
      <c r="AH257" s="18" t="s">
        <v>191</v>
      </c>
      <c r="AI257" s="18" t="s">
        <v>191</v>
      </c>
      <c r="AJ257" s="19" t="s">
        <v>185</v>
      </c>
      <c r="AK257" s="21" t="s">
        <v>407</v>
      </c>
      <c r="AL257" s="22" t="s">
        <v>193</v>
      </c>
    </row>
    <row r="258" spans="1:38" ht="111" hidden="1" customHeight="1" x14ac:dyDescent="0.25">
      <c r="A258" s="8" t="str">
        <f t="shared" si="4"/>
        <v>Физические лица с ОВЗ и инвалиды38.03.02 МенеджментОчная</v>
      </c>
      <c r="B258" s="16">
        <v>250</v>
      </c>
      <c r="C258" s="17" t="s">
        <v>169</v>
      </c>
      <c r="D258" s="17" t="s">
        <v>170</v>
      </c>
      <c r="E258" s="18" t="s">
        <v>226</v>
      </c>
      <c r="F258" s="17" t="s">
        <v>791</v>
      </c>
      <c r="G258" s="17" t="s">
        <v>792</v>
      </c>
      <c r="H258" s="18" t="s">
        <v>850</v>
      </c>
      <c r="I258" s="18"/>
      <c r="J258" s="17" t="s">
        <v>794</v>
      </c>
      <c r="K258" s="19" t="s">
        <v>795</v>
      </c>
      <c r="L258" s="18" t="s">
        <v>231</v>
      </c>
      <c r="M258" s="19" t="s">
        <v>50</v>
      </c>
      <c r="N258" s="19" t="s">
        <v>849</v>
      </c>
      <c r="O258" s="19" t="s">
        <v>185</v>
      </c>
      <c r="P258" s="19" t="s">
        <v>40</v>
      </c>
      <c r="Q258" s="19" t="s">
        <v>185</v>
      </c>
      <c r="R258" s="18" t="s">
        <v>179</v>
      </c>
      <c r="S258" s="19" t="s">
        <v>797</v>
      </c>
      <c r="T258" s="18" t="s">
        <v>798</v>
      </c>
      <c r="U258" s="18" t="s">
        <v>798</v>
      </c>
      <c r="V258" s="19" t="s">
        <v>400</v>
      </c>
      <c r="W258" s="19" t="s">
        <v>185</v>
      </c>
      <c r="X258" s="19" t="s">
        <v>185</v>
      </c>
      <c r="Y258" s="19" t="s">
        <v>236</v>
      </c>
      <c r="Z258" s="19" t="s">
        <v>185</v>
      </c>
      <c r="AA258" s="19" t="s">
        <v>185</v>
      </c>
      <c r="AB258" s="19" t="s">
        <v>799</v>
      </c>
      <c r="AC258" s="19" t="s">
        <v>185</v>
      </c>
      <c r="AD258" s="19" t="s">
        <v>185</v>
      </c>
      <c r="AE258" s="19" t="s">
        <v>185</v>
      </c>
      <c r="AF258" s="20" t="s">
        <v>498</v>
      </c>
      <c r="AG258" s="19" t="s">
        <v>185</v>
      </c>
      <c r="AH258" s="18" t="s">
        <v>191</v>
      </c>
      <c r="AI258" s="18" t="s">
        <v>191</v>
      </c>
      <c r="AJ258" s="19" t="s">
        <v>185</v>
      </c>
      <c r="AK258" s="21" t="s">
        <v>407</v>
      </c>
      <c r="AL258" s="22" t="s">
        <v>193</v>
      </c>
    </row>
    <row r="259" spans="1:38" ht="111" hidden="1" customHeight="1" x14ac:dyDescent="0.25">
      <c r="A259" s="8" t="str">
        <f t="shared" si="4"/>
        <v>Физические лица за исключением лиц с ОВЗ и инвалидов38.03.03 Управление персоналомОчная</v>
      </c>
      <c r="B259" s="16">
        <v>251</v>
      </c>
      <c r="C259" s="17" t="s">
        <v>169</v>
      </c>
      <c r="D259" s="17" t="s">
        <v>170</v>
      </c>
      <c r="E259" s="18" t="s">
        <v>226</v>
      </c>
      <c r="F259" s="17" t="s">
        <v>791</v>
      </c>
      <c r="G259" s="17" t="s">
        <v>792</v>
      </c>
      <c r="H259" s="18" t="s">
        <v>851</v>
      </c>
      <c r="I259" s="18"/>
      <c r="J259" s="17" t="s">
        <v>794</v>
      </c>
      <c r="K259" s="19" t="s">
        <v>795</v>
      </c>
      <c r="L259" s="18" t="s">
        <v>231</v>
      </c>
      <c r="M259" s="19" t="s">
        <v>37</v>
      </c>
      <c r="N259" s="19" t="s">
        <v>852</v>
      </c>
      <c r="O259" s="19" t="s">
        <v>185</v>
      </c>
      <c r="P259" s="19" t="s">
        <v>40</v>
      </c>
      <c r="Q259" s="19" t="s">
        <v>185</v>
      </c>
      <c r="R259" s="18" t="s">
        <v>179</v>
      </c>
      <c r="S259" s="19" t="s">
        <v>797</v>
      </c>
      <c r="T259" s="18" t="s">
        <v>798</v>
      </c>
      <c r="U259" s="18" t="s">
        <v>798</v>
      </c>
      <c r="V259" s="19" t="s">
        <v>400</v>
      </c>
      <c r="W259" s="19" t="s">
        <v>185</v>
      </c>
      <c r="X259" s="19" t="s">
        <v>185</v>
      </c>
      <c r="Y259" s="19" t="s">
        <v>236</v>
      </c>
      <c r="Z259" s="19" t="s">
        <v>185</v>
      </c>
      <c r="AA259" s="19" t="s">
        <v>185</v>
      </c>
      <c r="AB259" s="19" t="s">
        <v>799</v>
      </c>
      <c r="AC259" s="19" t="s">
        <v>185</v>
      </c>
      <c r="AD259" s="19" t="s">
        <v>185</v>
      </c>
      <c r="AE259" s="19" t="s">
        <v>185</v>
      </c>
      <c r="AF259" s="20" t="s">
        <v>853</v>
      </c>
      <c r="AG259" s="19" t="s">
        <v>185</v>
      </c>
      <c r="AH259" s="18" t="s">
        <v>191</v>
      </c>
      <c r="AI259" s="18" t="s">
        <v>191</v>
      </c>
      <c r="AJ259" s="19" t="s">
        <v>185</v>
      </c>
      <c r="AK259" s="21" t="s">
        <v>407</v>
      </c>
      <c r="AL259" s="22" t="s">
        <v>193</v>
      </c>
    </row>
    <row r="260" spans="1:38" ht="111" hidden="1" customHeight="1" x14ac:dyDescent="0.25">
      <c r="A260" s="8" t="str">
        <f t="shared" si="4"/>
        <v>Физические лица с ОВЗ и инвалиды38.03.03 Управление персоналомОчная</v>
      </c>
      <c r="B260" s="16">
        <v>252</v>
      </c>
      <c r="C260" s="17" t="s">
        <v>169</v>
      </c>
      <c r="D260" s="17" t="s">
        <v>170</v>
      </c>
      <c r="E260" s="18" t="s">
        <v>226</v>
      </c>
      <c r="F260" s="17" t="s">
        <v>791</v>
      </c>
      <c r="G260" s="17" t="s">
        <v>792</v>
      </c>
      <c r="H260" s="18" t="s">
        <v>854</v>
      </c>
      <c r="I260" s="18"/>
      <c r="J260" s="17" t="s">
        <v>794</v>
      </c>
      <c r="K260" s="19" t="s">
        <v>795</v>
      </c>
      <c r="L260" s="18" t="s">
        <v>231</v>
      </c>
      <c r="M260" s="19" t="s">
        <v>50</v>
      </c>
      <c r="N260" s="19" t="s">
        <v>852</v>
      </c>
      <c r="O260" s="19" t="s">
        <v>185</v>
      </c>
      <c r="P260" s="19" t="s">
        <v>40</v>
      </c>
      <c r="Q260" s="19" t="s">
        <v>185</v>
      </c>
      <c r="R260" s="18" t="s">
        <v>179</v>
      </c>
      <c r="S260" s="19" t="s">
        <v>797</v>
      </c>
      <c r="T260" s="18" t="s">
        <v>798</v>
      </c>
      <c r="U260" s="18" t="s">
        <v>798</v>
      </c>
      <c r="V260" s="19" t="s">
        <v>400</v>
      </c>
      <c r="W260" s="19" t="s">
        <v>185</v>
      </c>
      <c r="X260" s="19" t="s">
        <v>185</v>
      </c>
      <c r="Y260" s="19" t="s">
        <v>236</v>
      </c>
      <c r="Z260" s="19" t="s">
        <v>185</v>
      </c>
      <c r="AA260" s="19" t="s">
        <v>185</v>
      </c>
      <c r="AB260" s="19" t="s">
        <v>799</v>
      </c>
      <c r="AC260" s="19" t="s">
        <v>185</v>
      </c>
      <c r="AD260" s="19" t="s">
        <v>185</v>
      </c>
      <c r="AE260" s="19" t="s">
        <v>185</v>
      </c>
      <c r="AF260" s="20" t="s">
        <v>845</v>
      </c>
      <c r="AG260" s="19" t="s">
        <v>185</v>
      </c>
      <c r="AH260" s="18" t="s">
        <v>191</v>
      </c>
      <c r="AI260" s="18" t="s">
        <v>191</v>
      </c>
      <c r="AJ260" s="19" t="s">
        <v>185</v>
      </c>
      <c r="AK260" s="21" t="s">
        <v>407</v>
      </c>
      <c r="AL260" s="22" t="s">
        <v>193</v>
      </c>
    </row>
    <row r="261" spans="1:38" ht="111" hidden="1" customHeight="1" x14ac:dyDescent="0.25">
      <c r="A261" s="8" t="str">
        <f t="shared" si="4"/>
        <v>Физические лица за исключением лиц с ОВЗ и инвалидов38.03.04 Государственное и муниципальное управлениеОчная</v>
      </c>
      <c r="B261" s="16">
        <v>253</v>
      </c>
      <c r="C261" s="17" t="s">
        <v>169</v>
      </c>
      <c r="D261" s="17" t="s">
        <v>170</v>
      </c>
      <c r="E261" s="18" t="s">
        <v>226</v>
      </c>
      <c r="F261" s="17" t="s">
        <v>791</v>
      </c>
      <c r="G261" s="17" t="s">
        <v>792</v>
      </c>
      <c r="H261" s="18" t="s">
        <v>855</v>
      </c>
      <c r="I261" s="18"/>
      <c r="J261" s="17" t="s">
        <v>794</v>
      </c>
      <c r="K261" s="19" t="s">
        <v>795</v>
      </c>
      <c r="L261" s="18" t="s">
        <v>231</v>
      </c>
      <c r="M261" s="19" t="s">
        <v>37</v>
      </c>
      <c r="N261" s="19" t="s">
        <v>856</v>
      </c>
      <c r="O261" s="19" t="s">
        <v>185</v>
      </c>
      <c r="P261" s="19" t="s">
        <v>40</v>
      </c>
      <c r="Q261" s="19" t="s">
        <v>185</v>
      </c>
      <c r="R261" s="18" t="s">
        <v>179</v>
      </c>
      <c r="S261" s="19" t="s">
        <v>797</v>
      </c>
      <c r="T261" s="18" t="s">
        <v>798</v>
      </c>
      <c r="U261" s="18" t="s">
        <v>798</v>
      </c>
      <c r="V261" s="19" t="s">
        <v>400</v>
      </c>
      <c r="W261" s="19" t="s">
        <v>185</v>
      </c>
      <c r="X261" s="19" t="s">
        <v>185</v>
      </c>
      <c r="Y261" s="19" t="s">
        <v>236</v>
      </c>
      <c r="Z261" s="19" t="s">
        <v>185</v>
      </c>
      <c r="AA261" s="19" t="s">
        <v>185</v>
      </c>
      <c r="AB261" s="19" t="s">
        <v>799</v>
      </c>
      <c r="AC261" s="19" t="s">
        <v>185</v>
      </c>
      <c r="AD261" s="19" t="s">
        <v>185</v>
      </c>
      <c r="AE261" s="19" t="s">
        <v>185</v>
      </c>
      <c r="AF261" s="20" t="s">
        <v>498</v>
      </c>
      <c r="AG261" s="19" t="s">
        <v>185</v>
      </c>
      <c r="AH261" s="18" t="s">
        <v>191</v>
      </c>
      <c r="AI261" s="18" t="s">
        <v>191</v>
      </c>
      <c r="AJ261" s="19" t="s">
        <v>185</v>
      </c>
      <c r="AK261" s="21" t="s">
        <v>407</v>
      </c>
      <c r="AL261" s="22" t="s">
        <v>193</v>
      </c>
    </row>
    <row r="262" spans="1:38" ht="111" hidden="1" customHeight="1" x14ac:dyDescent="0.25">
      <c r="A262" s="8" t="str">
        <f t="shared" si="4"/>
        <v>Физические лица с ОВЗ и инвалиды38.03.04 Государственное и муниципальное управлениеОчная</v>
      </c>
      <c r="B262" s="16">
        <v>254</v>
      </c>
      <c r="C262" s="17" t="s">
        <v>169</v>
      </c>
      <c r="D262" s="17" t="s">
        <v>170</v>
      </c>
      <c r="E262" s="18" t="s">
        <v>226</v>
      </c>
      <c r="F262" s="17" t="s">
        <v>791</v>
      </c>
      <c r="G262" s="17" t="s">
        <v>792</v>
      </c>
      <c r="H262" s="18" t="s">
        <v>857</v>
      </c>
      <c r="I262" s="18"/>
      <c r="J262" s="17" t="s">
        <v>794</v>
      </c>
      <c r="K262" s="19" t="s">
        <v>795</v>
      </c>
      <c r="L262" s="18" t="s">
        <v>231</v>
      </c>
      <c r="M262" s="19" t="s">
        <v>50</v>
      </c>
      <c r="N262" s="19" t="s">
        <v>856</v>
      </c>
      <c r="O262" s="19" t="s">
        <v>185</v>
      </c>
      <c r="P262" s="19" t="s">
        <v>40</v>
      </c>
      <c r="Q262" s="19" t="s">
        <v>185</v>
      </c>
      <c r="R262" s="18" t="s">
        <v>179</v>
      </c>
      <c r="S262" s="19" t="s">
        <v>797</v>
      </c>
      <c r="T262" s="18" t="s">
        <v>798</v>
      </c>
      <c r="U262" s="18" t="s">
        <v>798</v>
      </c>
      <c r="V262" s="19" t="s">
        <v>400</v>
      </c>
      <c r="W262" s="19" t="s">
        <v>185</v>
      </c>
      <c r="X262" s="19" t="s">
        <v>185</v>
      </c>
      <c r="Y262" s="19" t="s">
        <v>236</v>
      </c>
      <c r="Z262" s="19" t="s">
        <v>185</v>
      </c>
      <c r="AA262" s="19" t="s">
        <v>185</v>
      </c>
      <c r="AB262" s="19" t="s">
        <v>799</v>
      </c>
      <c r="AC262" s="19" t="s">
        <v>185</v>
      </c>
      <c r="AD262" s="19" t="s">
        <v>185</v>
      </c>
      <c r="AE262" s="19" t="s">
        <v>185</v>
      </c>
      <c r="AF262" s="20" t="s">
        <v>498</v>
      </c>
      <c r="AG262" s="19" t="s">
        <v>185</v>
      </c>
      <c r="AH262" s="18" t="s">
        <v>191</v>
      </c>
      <c r="AI262" s="18" t="s">
        <v>191</v>
      </c>
      <c r="AJ262" s="19" t="s">
        <v>185</v>
      </c>
      <c r="AK262" s="21" t="s">
        <v>407</v>
      </c>
      <c r="AL262" s="22" t="s">
        <v>193</v>
      </c>
    </row>
    <row r="263" spans="1:38" ht="111" hidden="1" customHeight="1" x14ac:dyDescent="0.25">
      <c r="A263" s="8" t="str">
        <f t="shared" si="4"/>
        <v>Физические лица за исключением лиц с ОВЗ и инвалидов39.03.01 СоциологияОчная</v>
      </c>
      <c r="B263" s="16">
        <v>255</v>
      </c>
      <c r="C263" s="17" t="s">
        <v>169</v>
      </c>
      <c r="D263" s="17" t="s">
        <v>170</v>
      </c>
      <c r="E263" s="18" t="s">
        <v>226</v>
      </c>
      <c r="F263" s="17" t="s">
        <v>791</v>
      </c>
      <c r="G263" s="17" t="s">
        <v>792</v>
      </c>
      <c r="H263" s="18" t="s">
        <v>858</v>
      </c>
      <c r="I263" s="18"/>
      <c r="J263" s="17" t="s">
        <v>794</v>
      </c>
      <c r="K263" s="19" t="s">
        <v>795</v>
      </c>
      <c r="L263" s="18" t="s">
        <v>231</v>
      </c>
      <c r="M263" s="19" t="s">
        <v>37</v>
      </c>
      <c r="N263" s="19" t="s">
        <v>859</v>
      </c>
      <c r="O263" s="19" t="s">
        <v>185</v>
      </c>
      <c r="P263" s="19" t="s">
        <v>40</v>
      </c>
      <c r="Q263" s="19" t="s">
        <v>185</v>
      </c>
      <c r="R263" s="18" t="s">
        <v>179</v>
      </c>
      <c r="S263" s="19" t="s">
        <v>797</v>
      </c>
      <c r="T263" s="18" t="s">
        <v>798</v>
      </c>
      <c r="U263" s="18" t="s">
        <v>798</v>
      </c>
      <c r="V263" s="19" t="s">
        <v>400</v>
      </c>
      <c r="W263" s="19" t="s">
        <v>185</v>
      </c>
      <c r="X263" s="19" t="s">
        <v>185</v>
      </c>
      <c r="Y263" s="19" t="s">
        <v>236</v>
      </c>
      <c r="Z263" s="19" t="s">
        <v>185</v>
      </c>
      <c r="AA263" s="19" t="s">
        <v>185</v>
      </c>
      <c r="AB263" s="19" t="s">
        <v>799</v>
      </c>
      <c r="AC263" s="19" t="s">
        <v>185</v>
      </c>
      <c r="AD263" s="19" t="s">
        <v>185</v>
      </c>
      <c r="AE263" s="19" t="s">
        <v>185</v>
      </c>
      <c r="AF263" s="20" t="s">
        <v>393</v>
      </c>
      <c r="AG263" s="19" t="s">
        <v>185</v>
      </c>
      <c r="AH263" s="18" t="s">
        <v>191</v>
      </c>
      <c r="AI263" s="18" t="s">
        <v>191</v>
      </c>
      <c r="AJ263" s="19" t="s">
        <v>185</v>
      </c>
      <c r="AK263" s="21" t="s">
        <v>407</v>
      </c>
      <c r="AL263" s="22" t="s">
        <v>193</v>
      </c>
    </row>
    <row r="264" spans="1:38" ht="111" hidden="1" customHeight="1" x14ac:dyDescent="0.25">
      <c r="A264" s="8" t="str">
        <f t="shared" si="4"/>
        <v>Физические лица за исключением лиц с ОВЗ и инвалидов39.03.02 Социальная работаОчная</v>
      </c>
      <c r="B264" s="16">
        <v>256</v>
      </c>
      <c r="C264" s="17" t="s">
        <v>169</v>
      </c>
      <c r="D264" s="17" t="s">
        <v>170</v>
      </c>
      <c r="E264" s="18" t="s">
        <v>226</v>
      </c>
      <c r="F264" s="17" t="s">
        <v>791</v>
      </c>
      <c r="G264" s="17" t="s">
        <v>792</v>
      </c>
      <c r="H264" s="18" t="s">
        <v>860</v>
      </c>
      <c r="I264" s="18"/>
      <c r="J264" s="17" t="s">
        <v>794</v>
      </c>
      <c r="K264" s="19" t="s">
        <v>795</v>
      </c>
      <c r="L264" s="18" t="s">
        <v>231</v>
      </c>
      <c r="M264" s="19" t="s">
        <v>37</v>
      </c>
      <c r="N264" s="19" t="s">
        <v>861</v>
      </c>
      <c r="O264" s="19" t="s">
        <v>185</v>
      </c>
      <c r="P264" s="19" t="s">
        <v>40</v>
      </c>
      <c r="Q264" s="19" t="s">
        <v>185</v>
      </c>
      <c r="R264" s="18" t="s">
        <v>179</v>
      </c>
      <c r="S264" s="19" t="s">
        <v>797</v>
      </c>
      <c r="T264" s="18" t="s">
        <v>798</v>
      </c>
      <c r="U264" s="18" t="s">
        <v>798</v>
      </c>
      <c r="V264" s="19" t="s">
        <v>400</v>
      </c>
      <c r="W264" s="19" t="s">
        <v>185</v>
      </c>
      <c r="X264" s="19" t="s">
        <v>185</v>
      </c>
      <c r="Y264" s="19" t="s">
        <v>345</v>
      </c>
      <c r="Z264" s="19" t="s">
        <v>185</v>
      </c>
      <c r="AA264" s="19" t="s">
        <v>185</v>
      </c>
      <c r="AB264" s="19" t="s">
        <v>801</v>
      </c>
      <c r="AC264" s="19" t="s">
        <v>185</v>
      </c>
      <c r="AD264" s="19" t="s">
        <v>185</v>
      </c>
      <c r="AE264" s="19" t="s">
        <v>347</v>
      </c>
      <c r="AF264" s="20" t="s">
        <v>393</v>
      </c>
      <c r="AG264" s="19" t="s">
        <v>185</v>
      </c>
      <c r="AH264" s="18" t="s">
        <v>191</v>
      </c>
      <c r="AI264" s="18" t="s">
        <v>191</v>
      </c>
      <c r="AJ264" s="19" t="s">
        <v>185</v>
      </c>
      <c r="AK264" s="21" t="s">
        <v>407</v>
      </c>
      <c r="AL264" s="22" t="s">
        <v>193</v>
      </c>
    </row>
    <row r="265" spans="1:38" ht="111" hidden="1" customHeight="1" x14ac:dyDescent="0.25">
      <c r="A265" s="8" t="str">
        <f t="shared" si="4"/>
        <v>Физические лица за исключением лиц с ОВЗ и инвалидов39.03.03 Организация работы с молодежьюОчная</v>
      </c>
      <c r="B265" s="16">
        <v>257</v>
      </c>
      <c r="C265" s="17" t="s">
        <v>169</v>
      </c>
      <c r="D265" s="17" t="s">
        <v>170</v>
      </c>
      <c r="E265" s="18" t="s">
        <v>226</v>
      </c>
      <c r="F265" s="17" t="s">
        <v>791</v>
      </c>
      <c r="G265" s="17" t="s">
        <v>792</v>
      </c>
      <c r="H265" s="18" t="s">
        <v>862</v>
      </c>
      <c r="I265" s="18"/>
      <c r="J265" s="17" t="s">
        <v>794</v>
      </c>
      <c r="K265" s="19" t="s">
        <v>795</v>
      </c>
      <c r="L265" s="18" t="s">
        <v>231</v>
      </c>
      <c r="M265" s="19" t="s">
        <v>37</v>
      </c>
      <c r="N265" s="19" t="s">
        <v>863</v>
      </c>
      <c r="O265" s="19" t="s">
        <v>185</v>
      </c>
      <c r="P265" s="19" t="s">
        <v>40</v>
      </c>
      <c r="Q265" s="19" t="s">
        <v>185</v>
      </c>
      <c r="R265" s="18" t="s">
        <v>179</v>
      </c>
      <c r="S265" s="19" t="s">
        <v>797</v>
      </c>
      <c r="T265" s="18" t="s">
        <v>798</v>
      </c>
      <c r="U265" s="18" t="s">
        <v>798</v>
      </c>
      <c r="V265" s="19" t="s">
        <v>400</v>
      </c>
      <c r="W265" s="19" t="s">
        <v>185</v>
      </c>
      <c r="X265" s="19" t="s">
        <v>185</v>
      </c>
      <c r="Y265" s="19" t="s">
        <v>236</v>
      </c>
      <c r="Z265" s="19" t="s">
        <v>185</v>
      </c>
      <c r="AA265" s="19" t="s">
        <v>185</v>
      </c>
      <c r="AB265" s="19" t="s">
        <v>799</v>
      </c>
      <c r="AC265" s="19" t="s">
        <v>185</v>
      </c>
      <c r="AD265" s="19" t="s">
        <v>185</v>
      </c>
      <c r="AE265" s="19" t="s">
        <v>185</v>
      </c>
      <c r="AF265" s="20" t="s">
        <v>393</v>
      </c>
      <c r="AG265" s="19" t="s">
        <v>185</v>
      </c>
      <c r="AH265" s="18" t="s">
        <v>191</v>
      </c>
      <c r="AI265" s="18" t="s">
        <v>191</v>
      </c>
      <c r="AJ265" s="19" t="s">
        <v>185</v>
      </c>
      <c r="AK265" s="21" t="s">
        <v>407</v>
      </c>
      <c r="AL265" s="22" t="s">
        <v>193</v>
      </c>
    </row>
    <row r="266" spans="1:38" ht="111" hidden="1" customHeight="1" x14ac:dyDescent="0.25">
      <c r="A266" s="8" t="str">
        <f t="shared" ref="A266:A329" si="5">M266&amp;N266&amp;O266&amp;P266</f>
        <v>Физические лица с ОВЗ и инвалиды39.03.03 Организация работы с молодежьюОчная</v>
      </c>
      <c r="B266" s="16">
        <v>258</v>
      </c>
      <c r="C266" s="17" t="s">
        <v>169</v>
      </c>
      <c r="D266" s="17" t="s">
        <v>170</v>
      </c>
      <c r="E266" s="18" t="s">
        <v>226</v>
      </c>
      <c r="F266" s="17" t="s">
        <v>791</v>
      </c>
      <c r="G266" s="17" t="s">
        <v>792</v>
      </c>
      <c r="H266" s="18" t="s">
        <v>864</v>
      </c>
      <c r="I266" s="18"/>
      <c r="J266" s="17" t="s">
        <v>794</v>
      </c>
      <c r="K266" s="19" t="s">
        <v>795</v>
      </c>
      <c r="L266" s="18" t="s">
        <v>231</v>
      </c>
      <c r="M266" s="19" t="s">
        <v>50</v>
      </c>
      <c r="N266" s="19" t="s">
        <v>863</v>
      </c>
      <c r="O266" s="19" t="s">
        <v>185</v>
      </c>
      <c r="P266" s="19" t="s">
        <v>40</v>
      </c>
      <c r="Q266" s="19" t="s">
        <v>185</v>
      </c>
      <c r="R266" s="18" t="s">
        <v>179</v>
      </c>
      <c r="S266" s="19" t="s">
        <v>797</v>
      </c>
      <c r="T266" s="18" t="s">
        <v>798</v>
      </c>
      <c r="U266" s="18" t="s">
        <v>798</v>
      </c>
      <c r="V266" s="19" t="s">
        <v>400</v>
      </c>
      <c r="W266" s="19" t="s">
        <v>185</v>
      </c>
      <c r="X266" s="19" t="s">
        <v>185</v>
      </c>
      <c r="Y266" s="19" t="s">
        <v>345</v>
      </c>
      <c r="Z266" s="19" t="s">
        <v>185</v>
      </c>
      <c r="AA266" s="19" t="s">
        <v>185</v>
      </c>
      <c r="AB266" s="19" t="s">
        <v>801</v>
      </c>
      <c r="AC266" s="19" t="s">
        <v>185</v>
      </c>
      <c r="AD266" s="19" t="s">
        <v>185</v>
      </c>
      <c r="AE266" s="19" t="s">
        <v>347</v>
      </c>
      <c r="AF266" s="20" t="s">
        <v>393</v>
      </c>
      <c r="AG266" s="19" t="s">
        <v>185</v>
      </c>
      <c r="AH266" s="18" t="s">
        <v>191</v>
      </c>
      <c r="AI266" s="18" t="s">
        <v>191</v>
      </c>
      <c r="AJ266" s="19" t="s">
        <v>185</v>
      </c>
      <c r="AK266" s="21" t="s">
        <v>407</v>
      </c>
      <c r="AL266" s="22" t="s">
        <v>193</v>
      </c>
    </row>
    <row r="267" spans="1:38" ht="111" hidden="1" customHeight="1" x14ac:dyDescent="0.25">
      <c r="A267" s="8" t="str">
        <f t="shared" si="5"/>
        <v>Физические лица за исключением лиц с ОВЗ и инвалидов40.03.01 ЮриспруденцияОчная</v>
      </c>
      <c r="B267" s="16">
        <v>259</v>
      </c>
      <c r="C267" s="17" t="s">
        <v>169</v>
      </c>
      <c r="D267" s="17" t="s">
        <v>170</v>
      </c>
      <c r="E267" s="18" t="s">
        <v>226</v>
      </c>
      <c r="F267" s="17" t="s">
        <v>791</v>
      </c>
      <c r="G267" s="17" t="s">
        <v>792</v>
      </c>
      <c r="H267" s="18" t="s">
        <v>865</v>
      </c>
      <c r="I267" s="18"/>
      <c r="J267" s="17" t="s">
        <v>794</v>
      </c>
      <c r="K267" s="19" t="s">
        <v>795</v>
      </c>
      <c r="L267" s="18" t="s">
        <v>231</v>
      </c>
      <c r="M267" s="19" t="s">
        <v>37</v>
      </c>
      <c r="N267" s="19" t="s">
        <v>866</v>
      </c>
      <c r="O267" s="19" t="s">
        <v>185</v>
      </c>
      <c r="P267" s="19" t="s">
        <v>40</v>
      </c>
      <c r="Q267" s="19" t="s">
        <v>185</v>
      </c>
      <c r="R267" s="18" t="s">
        <v>179</v>
      </c>
      <c r="S267" s="19" t="s">
        <v>797</v>
      </c>
      <c r="T267" s="18" t="s">
        <v>798</v>
      </c>
      <c r="U267" s="18" t="s">
        <v>798</v>
      </c>
      <c r="V267" s="19" t="s">
        <v>400</v>
      </c>
      <c r="W267" s="19" t="s">
        <v>185</v>
      </c>
      <c r="X267" s="19" t="s">
        <v>185</v>
      </c>
      <c r="Y267" s="19" t="s">
        <v>236</v>
      </c>
      <c r="Z267" s="19" t="s">
        <v>185</v>
      </c>
      <c r="AA267" s="19" t="s">
        <v>185</v>
      </c>
      <c r="AB267" s="19" t="s">
        <v>799</v>
      </c>
      <c r="AC267" s="19" t="s">
        <v>185</v>
      </c>
      <c r="AD267" s="19" t="s">
        <v>185</v>
      </c>
      <c r="AE267" s="19" t="s">
        <v>185</v>
      </c>
      <c r="AF267" s="20" t="s">
        <v>498</v>
      </c>
      <c r="AG267" s="19" t="s">
        <v>185</v>
      </c>
      <c r="AH267" s="18" t="s">
        <v>191</v>
      </c>
      <c r="AI267" s="18" t="s">
        <v>191</v>
      </c>
      <c r="AJ267" s="19" t="s">
        <v>185</v>
      </c>
      <c r="AK267" s="21" t="s">
        <v>407</v>
      </c>
      <c r="AL267" s="22" t="s">
        <v>193</v>
      </c>
    </row>
    <row r="268" spans="1:38" ht="111" hidden="1" customHeight="1" x14ac:dyDescent="0.25">
      <c r="A268" s="8" t="str">
        <f t="shared" si="5"/>
        <v>Физические лица за исключением лиц с ОВЗ и инвалидов40.03.01 ЮриспруденцияОчно-заочная</v>
      </c>
      <c r="B268" s="16">
        <v>260</v>
      </c>
      <c r="C268" s="17" t="s">
        <v>169</v>
      </c>
      <c r="D268" s="17" t="s">
        <v>170</v>
      </c>
      <c r="E268" s="18" t="s">
        <v>226</v>
      </c>
      <c r="F268" s="17" t="s">
        <v>791</v>
      </c>
      <c r="G268" s="17" t="s">
        <v>792</v>
      </c>
      <c r="H268" s="18" t="s">
        <v>867</v>
      </c>
      <c r="I268" s="18"/>
      <c r="J268" s="17" t="s">
        <v>794</v>
      </c>
      <c r="K268" s="19" t="s">
        <v>795</v>
      </c>
      <c r="L268" s="18" t="s">
        <v>231</v>
      </c>
      <c r="M268" s="19" t="s">
        <v>37</v>
      </c>
      <c r="N268" s="19" t="s">
        <v>866</v>
      </c>
      <c r="O268" s="19" t="s">
        <v>185</v>
      </c>
      <c r="P268" s="19" t="s">
        <v>513</v>
      </c>
      <c r="Q268" s="19" t="s">
        <v>185</v>
      </c>
      <c r="R268" s="18" t="s">
        <v>179</v>
      </c>
      <c r="S268" s="19" t="s">
        <v>797</v>
      </c>
      <c r="T268" s="18" t="s">
        <v>798</v>
      </c>
      <c r="U268" s="18" t="s">
        <v>798</v>
      </c>
      <c r="V268" s="19" t="s">
        <v>400</v>
      </c>
      <c r="W268" s="19" t="s">
        <v>185</v>
      </c>
      <c r="X268" s="19" t="s">
        <v>185</v>
      </c>
      <c r="Y268" s="19" t="s">
        <v>236</v>
      </c>
      <c r="Z268" s="19" t="s">
        <v>185</v>
      </c>
      <c r="AA268" s="19" t="s">
        <v>185</v>
      </c>
      <c r="AB268" s="19" t="s">
        <v>799</v>
      </c>
      <c r="AC268" s="19" t="s">
        <v>185</v>
      </c>
      <c r="AD268" s="19" t="s">
        <v>185</v>
      </c>
      <c r="AE268" s="19" t="s">
        <v>185</v>
      </c>
      <c r="AF268" s="20" t="s">
        <v>498</v>
      </c>
      <c r="AG268" s="19" t="s">
        <v>185</v>
      </c>
      <c r="AH268" s="18" t="s">
        <v>191</v>
      </c>
      <c r="AI268" s="18" t="s">
        <v>191</v>
      </c>
      <c r="AJ268" s="19" t="s">
        <v>185</v>
      </c>
      <c r="AK268" s="21" t="s">
        <v>407</v>
      </c>
      <c r="AL268" s="22" t="s">
        <v>193</v>
      </c>
    </row>
    <row r="269" spans="1:38" ht="111" hidden="1" customHeight="1" x14ac:dyDescent="0.25">
      <c r="A269" s="8" t="str">
        <f t="shared" si="5"/>
        <v>Физические лица с ОВЗ и инвалиды40.03.01 ЮриспруденцияОчная</v>
      </c>
      <c r="B269" s="16">
        <v>261</v>
      </c>
      <c r="C269" s="17" t="s">
        <v>169</v>
      </c>
      <c r="D269" s="17" t="s">
        <v>170</v>
      </c>
      <c r="E269" s="18" t="s">
        <v>226</v>
      </c>
      <c r="F269" s="17" t="s">
        <v>791</v>
      </c>
      <c r="G269" s="17" t="s">
        <v>792</v>
      </c>
      <c r="H269" s="18" t="s">
        <v>868</v>
      </c>
      <c r="I269" s="18"/>
      <c r="J269" s="17" t="s">
        <v>794</v>
      </c>
      <c r="K269" s="19" t="s">
        <v>795</v>
      </c>
      <c r="L269" s="18" t="s">
        <v>231</v>
      </c>
      <c r="M269" s="19" t="s">
        <v>50</v>
      </c>
      <c r="N269" s="19" t="s">
        <v>866</v>
      </c>
      <c r="O269" s="19" t="s">
        <v>185</v>
      </c>
      <c r="P269" s="19" t="s">
        <v>40</v>
      </c>
      <c r="Q269" s="19" t="s">
        <v>185</v>
      </c>
      <c r="R269" s="18" t="s">
        <v>179</v>
      </c>
      <c r="S269" s="19" t="s">
        <v>797</v>
      </c>
      <c r="T269" s="18" t="s">
        <v>798</v>
      </c>
      <c r="U269" s="18" t="s">
        <v>798</v>
      </c>
      <c r="V269" s="19" t="s">
        <v>400</v>
      </c>
      <c r="W269" s="19" t="s">
        <v>185</v>
      </c>
      <c r="X269" s="19" t="s">
        <v>185</v>
      </c>
      <c r="Y269" s="19" t="s">
        <v>236</v>
      </c>
      <c r="Z269" s="19" t="s">
        <v>185</v>
      </c>
      <c r="AA269" s="19" t="s">
        <v>185</v>
      </c>
      <c r="AB269" s="19" t="s">
        <v>799</v>
      </c>
      <c r="AC269" s="19" t="s">
        <v>185</v>
      </c>
      <c r="AD269" s="19" t="s">
        <v>185</v>
      </c>
      <c r="AE269" s="19" t="s">
        <v>185</v>
      </c>
      <c r="AF269" s="20" t="s">
        <v>498</v>
      </c>
      <c r="AG269" s="19" t="s">
        <v>185</v>
      </c>
      <c r="AH269" s="18" t="s">
        <v>191</v>
      </c>
      <c r="AI269" s="18" t="s">
        <v>191</v>
      </c>
      <c r="AJ269" s="19" t="s">
        <v>185</v>
      </c>
      <c r="AK269" s="21" t="s">
        <v>407</v>
      </c>
      <c r="AL269" s="22" t="s">
        <v>193</v>
      </c>
    </row>
    <row r="270" spans="1:38" ht="111" hidden="1" customHeight="1" x14ac:dyDescent="0.25">
      <c r="A270" s="8" t="str">
        <f t="shared" si="5"/>
        <v>Физические лица за исключением лиц с ОВЗ и инвалидов41.03.04 ПолитологияОчная</v>
      </c>
      <c r="B270" s="16">
        <v>262</v>
      </c>
      <c r="C270" s="17" t="s">
        <v>169</v>
      </c>
      <c r="D270" s="17" t="s">
        <v>170</v>
      </c>
      <c r="E270" s="18" t="s">
        <v>226</v>
      </c>
      <c r="F270" s="17" t="s">
        <v>791</v>
      </c>
      <c r="G270" s="17" t="s">
        <v>792</v>
      </c>
      <c r="H270" s="18" t="s">
        <v>869</v>
      </c>
      <c r="I270" s="18"/>
      <c r="J270" s="17" t="s">
        <v>794</v>
      </c>
      <c r="K270" s="19" t="s">
        <v>795</v>
      </c>
      <c r="L270" s="18" t="s">
        <v>231</v>
      </c>
      <c r="M270" s="19" t="s">
        <v>37</v>
      </c>
      <c r="N270" s="19" t="s">
        <v>870</v>
      </c>
      <c r="O270" s="19" t="s">
        <v>185</v>
      </c>
      <c r="P270" s="19" t="s">
        <v>40</v>
      </c>
      <c r="Q270" s="19" t="s">
        <v>185</v>
      </c>
      <c r="R270" s="18" t="s">
        <v>179</v>
      </c>
      <c r="S270" s="19" t="s">
        <v>797</v>
      </c>
      <c r="T270" s="18" t="s">
        <v>798</v>
      </c>
      <c r="U270" s="18" t="s">
        <v>798</v>
      </c>
      <c r="V270" s="19" t="s">
        <v>400</v>
      </c>
      <c r="W270" s="19" t="s">
        <v>185</v>
      </c>
      <c r="X270" s="19" t="s">
        <v>185</v>
      </c>
      <c r="Y270" s="19" t="s">
        <v>236</v>
      </c>
      <c r="Z270" s="19" t="s">
        <v>185</v>
      </c>
      <c r="AA270" s="19" t="s">
        <v>185</v>
      </c>
      <c r="AB270" s="19" t="s">
        <v>799</v>
      </c>
      <c r="AC270" s="19" t="s">
        <v>185</v>
      </c>
      <c r="AD270" s="19" t="s">
        <v>185</v>
      </c>
      <c r="AE270" s="19" t="s">
        <v>185</v>
      </c>
      <c r="AF270" s="20" t="s">
        <v>498</v>
      </c>
      <c r="AG270" s="19" t="s">
        <v>185</v>
      </c>
      <c r="AH270" s="18" t="s">
        <v>191</v>
      </c>
      <c r="AI270" s="18" t="s">
        <v>191</v>
      </c>
      <c r="AJ270" s="19" t="s">
        <v>185</v>
      </c>
      <c r="AK270" s="21" t="s">
        <v>407</v>
      </c>
      <c r="AL270" s="22" t="s">
        <v>193</v>
      </c>
    </row>
    <row r="271" spans="1:38" ht="111" hidden="1" customHeight="1" x14ac:dyDescent="0.25">
      <c r="A271" s="8" t="str">
        <f t="shared" si="5"/>
        <v>Физические лица с ОВЗ и инвалиды41.03.04 ПолитологияОчная</v>
      </c>
      <c r="B271" s="16">
        <v>263</v>
      </c>
      <c r="C271" s="17" t="s">
        <v>169</v>
      </c>
      <c r="D271" s="17" t="s">
        <v>170</v>
      </c>
      <c r="E271" s="18" t="s">
        <v>226</v>
      </c>
      <c r="F271" s="17" t="s">
        <v>791</v>
      </c>
      <c r="G271" s="17" t="s">
        <v>792</v>
      </c>
      <c r="H271" s="18" t="s">
        <v>871</v>
      </c>
      <c r="I271" s="18"/>
      <c r="J271" s="17" t="s">
        <v>794</v>
      </c>
      <c r="K271" s="19" t="s">
        <v>795</v>
      </c>
      <c r="L271" s="18" t="s">
        <v>231</v>
      </c>
      <c r="M271" s="19" t="s">
        <v>50</v>
      </c>
      <c r="N271" s="19" t="s">
        <v>870</v>
      </c>
      <c r="O271" s="19" t="s">
        <v>185</v>
      </c>
      <c r="P271" s="19" t="s">
        <v>40</v>
      </c>
      <c r="Q271" s="19" t="s">
        <v>185</v>
      </c>
      <c r="R271" s="18" t="s">
        <v>179</v>
      </c>
      <c r="S271" s="19" t="s">
        <v>797</v>
      </c>
      <c r="T271" s="18" t="s">
        <v>798</v>
      </c>
      <c r="U271" s="18" t="s">
        <v>798</v>
      </c>
      <c r="V271" s="19" t="s">
        <v>400</v>
      </c>
      <c r="W271" s="19" t="s">
        <v>185</v>
      </c>
      <c r="X271" s="19" t="s">
        <v>185</v>
      </c>
      <c r="Y271" s="19" t="s">
        <v>236</v>
      </c>
      <c r="Z271" s="19" t="s">
        <v>185</v>
      </c>
      <c r="AA271" s="19" t="s">
        <v>185</v>
      </c>
      <c r="AB271" s="19" t="s">
        <v>799</v>
      </c>
      <c r="AC271" s="19" t="s">
        <v>185</v>
      </c>
      <c r="AD271" s="19" t="s">
        <v>185</v>
      </c>
      <c r="AE271" s="19" t="s">
        <v>185</v>
      </c>
      <c r="AF271" s="20" t="s">
        <v>498</v>
      </c>
      <c r="AG271" s="19" t="s">
        <v>185</v>
      </c>
      <c r="AH271" s="18" t="s">
        <v>191</v>
      </c>
      <c r="AI271" s="18" t="s">
        <v>191</v>
      </c>
      <c r="AJ271" s="19" t="s">
        <v>185</v>
      </c>
      <c r="AK271" s="21" t="s">
        <v>407</v>
      </c>
      <c r="AL271" s="22" t="s">
        <v>193</v>
      </c>
    </row>
    <row r="272" spans="1:38" ht="111" hidden="1" customHeight="1" x14ac:dyDescent="0.25">
      <c r="A272" s="8" t="str">
        <f t="shared" si="5"/>
        <v>Физические лица за исключением лиц с ОВЗ и инвалидов42.03.01 Реклама и связи с общественностьюОчная</v>
      </c>
      <c r="B272" s="16">
        <v>264</v>
      </c>
      <c r="C272" s="17" t="s">
        <v>169</v>
      </c>
      <c r="D272" s="17" t="s">
        <v>170</v>
      </c>
      <c r="E272" s="18" t="s">
        <v>226</v>
      </c>
      <c r="F272" s="17" t="s">
        <v>791</v>
      </c>
      <c r="G272" s="17" t="s">
        <v>792</v>
      </c>
      <c r="H272" s="18" t="s">
        <v>872</v>
      </c>
      <c r="I272" s="18"/>
      <c r="J272" s="17" t="s">
        <v>794</v>
      </c>
      <c r="K272" s="19" t="s">
        <v>795</v>
      </c>
      <c r="L272" s="18" t="s">
        <v>231</v>
      </c>
      <c r="M272" s="19" t="s">
        <v>37</v>
      </c>
      <c r="N272" s="19" t="s">
        <v>873</v>
      </c>
      <c r="O272" s="19" t="s">
        <v>185</v>
      </c>
      <c r="P272" s="19" t="s">
        <v>40</v>
      </c>
      <c r="Q272" s="19" t="s">
        <v>185</v>
      </c>
      <c r="R272" s="18" t="s">
        <v>179</v>
      </c>
      <c r="S272" s="19" t="s">
        <v>797</v>
      </c>
      <c r="T272" s="18" t="s">
        <v>798</v>
      </c>
      <c r="U272" s="18" t="s">
        <v>798</v>
      </c>
      <c r="V272" s="19" t="s">
        <v>400</v>
      </c>
      <c r="W272" s="19" t="s">
        <v>185</v>
      </c>
      <c r="X272" s="19" t="s">
        <v>185</v>
      </c>
      <c r="Y272" s="19" t="s">
        <v>236</v>
      </c>
      <c r="Z272" s="19" t="s">
        <v>185</v>
      </c>
      <c r="AA272" s="19" t="s">
        <v>185</v>
      </c>
      <c r="AB272" s="19" t="s">
        <v>799</v>
      </c>
      <c r="AC272" s="19" t="s">
        <v>185</v>
      </c>
      <c r="AD272" s="19" t="s">
        <v>185</v>
      </c>
      <c r="AE272" s="19" t="s">
        <v>185</v>
      </c>
      <c r="AF272" s="20" t="s">
        <v>498</v>
      </c>
      <c r="AG272" s="19" t="s">
        <v>185</v>
      </c>
      <c r="AH272" s="18" t="s">
        <v>191</v>
      </c>
      <c r="AI272" s="18" t="s">
        <v>191</v>
      </c>
      <c r="AJ272" s="19" t="s">
        <v>185</v>
      </c>
      <c r="AK272" s="21" t="s">
        <v>407</v>
      </c>
      <c r="AL272" s="22" t="s">
        <v>193</v>
      </c>
    </row>
    <row r="273" spans="1:38" ht="111" hidden="1" customHeight="1" x14ac:dyDescent="0.25">
      <c r="A273" s="8" t="str">
        <f t="shared" si="5"/>
        <v>Физические лица с ОВЗ и инвалиды42.03.01 Реклама и связи с общественностьюОчная</v>
      </c>
      <c r="B273" s="16">
        <v>265</v>
      </c>
      <c r="C273" s="17" t="s">
        <v>169</v>
      </c>
      <c r="D273" s="17" t="s">
        <v>170</v>
      </c>
      <c r="E273" s="18" t="s">
        <v>226</v>
      </c>
      <c r="F273" s="17" t="s">
        <v>791</v>
      </c>
      <c r="G273" s="17" t="s">
        <v>792</v>
      </c>
      <c r="H273" s="18" t="s">
        <v>874</v>
      </c>
      <c r="I273" s="18"/>
      <c r="J273" s="17" t="s">
        <v>794</v>
      </c>
      <c r="K273" s="19" t="s">
        <v>795</v>
      </c>
      <c r="L273" s="18" t="s">
        <v>231</v>
      </c>
      <c r="M273" s="19" t="s">
        <v>50</v>
      </c>
      <c r="N273" s="19" t="s">
        <v>873</v>
      </c>
      <c r="O273" s="19" t="s">
        <v>185</v>
      </c>
      <c r="P273" s="19" t="s">
        <v>40</v>
      </c>
      <c r="Q273" s="19" t="s">
        <v>185</v>
      </c>
      <c r="R273" s="18" t="s">
        <v>179</v>
      </c>
      <c r="S273" s="19" t="s">
        <v>797</v>
      </c>
      <c r="T273" s="18" t="s">
        <v>798</v>
      </c>
      <c r="U273" s="18" t="s">
        <v>798</v>
      </c>
      <c r="V273" s="19" t="s">
        <v>400</v>
      </c>
      <c r="W273" s="19" t="s">
        <v>185</v>
      </c>
      <c r="X273" s="19" t="s">
        <v>185</v>
      </c>
      <c r="Y273" s="19" t="s">
        <v>236</v>
      </c>
      <c r="Z273" s="19" t="s">
        <v>185</v>
      </c>
      <c r="AA273" s="19" t="s">
        <v>185</v>
      </c>
      <c r="AB273" s="19" t="s">
        <v>799</v>
      </c>
      <c r="AC273" s="19" t="s">
        <v>185</v>
      </c>
      <c r="AD273" s="19" t="s">
        <v>185</v>
      </c>
      <c r="AE273" s="19" t="s">
        <v>185</v>
      </c>
      <c r="AF273" s="20" t="s">
        <v>498</v>
      </c>
      <c r="AG273" s="19" t="s">
        <v>185</v>
      </c>
      <c r="AH273" s="18" t="s">
        <v>191</v>
      </c>
      <c r="AI273" s="18" t="s">
        <v>191</v>
      </c>
      <c r="AJ273" s="19" t="s">
        <v>185</v>
      </c>
      <c r="AK273" s="21" t="s">
        <v>407</v>
      </c>
      <c r="AL273" s="22" t="s">
        <v>193</v>
      </c>
    </row>
    <row r="274" spans="1:38" ht="111" hidden="1" customHeight="1" x14ac:dyDescent="0.25">
      <c r="A274" s="8" t="str">
        <f t="shared" si="5"/>
        <v>Физические лица за исключением лиц с ОВЗ и инвалидов42.03.02 ЖурналистикаОчная</v>
      </c>
      <c r="B274" s="16">
        <v>266</v>
      </c>
      <c r="C274" s="17" t="s">
        <v>169</v>
      </c>
      <c r="D274" s="17" t="s">
        <v>170</v>
      </c>
      <c r="E274" s="18" t="s">
        <v>226</v>
      </c>
      <c r="F274" s="17" t="s">
        <v>791</v>
      </c>
      <c r="G274" s="17" t="s">
        <v>792</v>
      </c>
      <c r="H274" s="18" t="s">
        <v>875</v>
      </c>
      <c r="I274" s="18"/>
      <c r="J274" s="17" t="s">
        <v>794</v>
      </c>
      <c r="K274" s="19" t="s">
        <v>795</v>
      </c>
      <c r="L274" s="18" t="s">
        <v>231</v>
      </c>
      <c r="M274" s="19" t="s">
        <v>37</v>
      </c>
      <c r="N274" s="19" t="s">
        <v>876</v>
      </c>
      <c r="O274" s="19" t="s">
        <v>185</v>
      </c>
      <c r="P274" s="19" t="s">
        <v>40</v>
      </c>
      <c r="Q274" s="19" t="s">
        <v>185</v>
      </c>
      <c r="R274" s="18" t="s">
        <v>179</v>
      </c>
      <c r="S274" s="19" t="s">
        <v>797</v>
      </c>
      <c r="T274" s="18" t="s">
        <v>798</v>
      </c>
      <c r="U274" s="18" t="s">
        <v>798</v>
      </c>
      <c r="V274" s="19" t="s">
        <v>400</v>
      </c>
      <c r="W274" s="19" t="s">
        <v>185</v>
      </c>
      <c r="X274" s="19" t="s">
        <v>185</v>
      </c>
      <c r="Y274" s="19" t="s">
        <v>236</v>
      </c>
      <c r="Z274" s="19" t="s">
        <v>185</v>
      </c>
      <c r="AA274" s="19" t="s">
        <v>185</v>
      </c>
      <c r="AB274" s="19" t="s">
        <v>799</v>
      </c>
      <c r="AC274" s="19" t="s">
        <v>185</v>
      </c>
      <c r="AD274" s="19" t="s">
        <v>185</v>
      </c>
      <c r="AE274" s="19" t="s">
        <v>185</v>
      </c>
      <c r="AF274" s="20" t="s">
        <v>393</v>
      </c>
      <c r="AG274" s="19" t="s">
        <v>185</v>
      </c>
      <c r="AH274" s="18" t="s">
        <v>191</v>
      </c>
      <c r="AI274" s="18" t="s">
        <v>191</v>
      </c>
      <c r="AJ274" s="19" t="s">
        <v>185</v>
      </c>
      <c r="AK274" s="21" t="s">
        <v>407</v>
      </c>
      <c r="AL274" s="22" t="s">
        <v>193</v>
      </c>
    </row>
    <row r="275" spans="1:38" ht="111" hidden="1" customHeight="1" x14ac:dyDescent="0.25">
      <c r="A275" s="8" t="str">
        <f t="shared" si="5"/>
        <v>Физические лица за исключением лиц с ОВЗ и инвалидов43.03.01 СервисОчная</v>
      </c>
      <c r="B275" s="16">
        <v>267</v>
      </c>
      <c r="C275" s="17" t="s">
        <v>169</v>
      </c>
      <c r="D275" s="17" t="s">
        <v>170</v>
      </c>
      <c r="E275" s="18" t="s">
        <v>226</v>
      </c>
      <c r="F275" s="17" t="s">
        <v>791</v>
      </c>
      <c r="G275" s="17" t="s">
        <v>792</v>
      </c>
      <c r="H275" s="18" t="s">
        <v>877</v>
      </c>
      <c r="I275" s="18"/>
      <c r="J275" s="17" t="s">
        <v>794</v>
      </c>
      <c r="K275" s="19" t="s">
        <v>795</v>
      </c>
      <c r="L275" s="18" t="s">
        <v>231</v>
      </c>
      <c r="M275" s="19" t="s">
        <v>37</v>
      </c>
      <c r="N275" s="19" t="s">
        <v>878</v>
      </c>
      <c r="O275" s="19" t="s">
        <v>185</v>
      </c>
      <c r="P275" s="19" t="s">
        <v>40</v>
      </c>
      <c r="Q275" s="19" t="s">
        <v>185</v>
      </c>
      <c r="R275" s="18" t="s">
        <v>179</v>
      </c>
      <c r="S275" s="19" t="s">
        <v>797</v>
      </c>
      <c r="T275" s="18" t="s">
        <v>798</v>
      </c>
      <c r="U275" s="18" t="s">
        <v>798</v>
      </c>
      <c r="V275" s="19" t="s">
        <v>400</v>
      </c>
      <c r="W275" s="19" t="s">
        <v>185</v>
      </c>
      <c r="X275" s="19" t="s">
        <v>185</v>
      </c>
      <c r="Y275" s="19" t="s">
        <v>236</v>
      </c>
      <c r="Z275" s="19" t="s">
        <v>185</v>
      </c>
      <c r="AA275" s="19" t="s">
        <v>185</v>
      </c>
      <c r="AB275" s="19" t="s">
        <v>799</v>
      </c>
      <c r="AC275" s="19" t="s">
        <v>185</v>
      </c>
      <c r="AD275" s="19" t="s">
        <v>185</v>
      </c>
      <c r="AE275" s="19" t="s">
        <v>185</v>
      </c>
      <c r="AF275" s="20" t="s">
        <v>393</v>
      </c>
      <c r="AG275" s="19" t="s">
        <v>185</v>
      </c>
      <c r="AH275" s="18" t="s">
        <v>191</v>
      </c>
      <c r="AI275" s="18" t="s">
        <v>191</v>
      </c>
      <c r="AJ275" s="19" t="s">
        <v>185</v>
      </c>
      <c r="AK275" s="21" t="s">
        <v>407</v>
      </c>
      <c r="AL275" s="22" t="s">
        <v>193</v>
      </c>
    </row>
    <row r="276" spans="1:38" ht="111" hidden="1" customHeight="1" x14ac:dyDescent="0.25">
      <c r="A276" s="8" t="str">
        <f t="shared" si="5"/>
        <v>Физические лица за исключением лиц с ОВЗ и инвалидов43.03.02 ТуризмОчная</v>
      </c>
      <c r="B276" s="16">
        <v>268</v>
      </c>
      <c r="C276" s="17" t="s">
        <v>169</v>
      </c>
      <c r="D276" s="17" t="s">
        <v>170</v>
      </c>
      <c r="E276" s="18" t="s">
        <v>226</v>
      </c>
      <c r="F276" s="17" t="s">
        <v>791</v>
      </c>
      <c r="G276" s="17" t="s">
        <v>792</v>
      </c>
      <c r="H276" s="18" t="s">
        <v>879</v>
      </c>
      <c r="I276" s="18"/>
      <c r="J276" s="17" t="s">
        <v>794</v>
      </c>
      <c r="K276" s="19" t="s">
        <v>795</v>
      </c>
      <c r="L276" s="18" t="s">
        <v>231</v>
      </c>
      <c r="M276" s="19" t="s">
        <v>37</v>
      </c>
      <c r="N276" s="19" t="s">
        <v>880</v>
      </c>
      <c r="O276" s="19" t="s">
        <v>185</v>
      </c>
      <c r="P276" s="19" t="s">
        <v>40</v>
      </c>
      <c r="Q276" s="19" t="s">
        <v>185</v>
      </c>
      <c r="R276" s="18" t="s">
        <v>179</v>
      </c>
      <c r="S276" s="19" t="s">
        <v>797</v>
      </c>
      <c r="T276" s="18" t="s">
        <v>798</v>
      </c>
      <c r="U276" s="18" t="s">
        <v>798</v>
      </c>
      <c r="V276" s="19" t="s">
        <v>400</v>
      </c>
      <c r="W276" s="19" t="s">
        <v>185</v>
      </c>
      <c r="X276" s="19" t="s">
        <v>185</v>
      </c>
      <c r="Y276" s="19" t="s">
        <v>236</v>
      </c>
      <c r="Z276" s="19" t="s">
        <v>185</v>
      </c>
      <c r="AA276" s="19" t="s">
        <v>185</v>
      </c>
      <c r="AB276" s="19" t="s">
        <v>799</v>
      </c>
      <c r="AC276" s="19" t="s">
        <v>185</v>
      </c>
      <c r="AD276" s="19" t="s">
        <v>185</v>
      </c>
      <c r="AE276" s="19" t="s">
        <v>185</v>
      </c>
      <c r="AF276" s="20" t="s">
        <v>393</v>
      </c>
      <c r="AG276" s="19" t="s">
        <v>185</v>
      </c>
      <c r="AH276" s="18" t="s">
        <v>191</v>
      </c>
      <c r="AI276" s="18" t="s">
        <v>191</v>
      </c>
      <c r="AJ276" s="19" t="s">
        <v>185</v>
      </c>
      <c r="AK276" s="21" t="s">
        <v>407</v>
      </c>
      <c r="AL276" s="22" t="s">
        <v>193</v>
      </c>
    </row>
    <row r="277" spans="1:38" ht="111" hidden="1" customHeight="1" x14ac:dyDescent="0.25">
      <c r="A277" s="8" t="str">
        <f t="shared" si="5"/>
        <v>Физические лица за исключением лиц с ОВЗ и инвалидов43.03.03 Гостиничное делоОчная</v>
      </c>
      <c r="B277" s="16">
        <v>269</v>
      </c>
      <c r="C277" s="17" t="s">
        <v>169</v>
      </c>
      <c r="D277" s="17" t="s">
        <v>170</v>
      </c>
      <c r="E277" s="18" t="s">
        <v>226</v>
      </c>
      <c r="F277" s="17" t="s">
        <v>791</v>
      </c>
      <c r="G277" s="17" t="s">
        <v>792</v>
      </c>
      <c r="H277" s="18" t="s">
        <v>881</v>
      </c>
      <c r="I277" s="18"/>
      <c r="J277" s="17" t="s">
        <v>794</v>
      </c>
      <c r="K277" s="19" t="s">
        <v>795</v>
      </c>
      <c r="L277" s="18" t="s">
        <v>231</v>
      </c>
      <c r="M277" s="19" t="s">
        <v>37</v>
      </c>
      <c r="N277" s="19" t="s">
        <v>882</v>
      </c>
      <c r="O277" s="19" t="s">
        <v>185</v>
      </c>
      <c r="P277" s="19" t="s">
        <v>40</v>
      </c>
      <c r="Q277" s="19" t="s">
        <v>185</v>
      </c>
      <c r="R277" s="18" t="s">
        <v>179</v>
      </c>
      <c r="S277" s="19" t="s">
        <v>797</v>
      </c>
      <c r="T277" s="18" t="s">
        <v>798</v>
      </c>
      <c r="U277" s="18" t="s">
        <v>798</v>
      </c>
      <c r="V277" s="19" t="s">
        <v>400</v>
      </c>
      <c r="W277" s="19" t="s">
        <v>185</v>
      </c>
      <c r="X277" s="19" t="s">
        <v>185</v>
      </c>
      <c r="Y277" s="19" t="s">
        <v>236</v>
      </c>
      <c r="Z277" s="19" t="s">
        <v>185</v>
      </c>
      <c r="AA277" s="19" t="s">
        <v>185</v>
      </c>
      <c r="AB277" s="19" t="s">
        <v>799</v>
      </c>
      <c r="AC277" s="19" t="s">
        <v>185</v>
      </c>
      <c r="AD277" s="19" t="s">
        <v>185</v>
      </c>
      <c r="AE277" s="19" t="s">
        <v>185</v>
      </c>
      <c r="AF277" s="20" t="s">
        <v>393</v>
      </c>
      <c r="AG277" s="19" t="s">
        <v>185</v>
      </c>
      <c r="AH277" s="18" t="s">
        <v>191</v>
      </c>
      <c r="AI277" s="18" t="s">
        <v>191</v>
      </c>
      <c r="AJ277" s="19" t="s">
        <v>185</v>
      </c>
      <c r="AK277" s="21" t="s">
        <v>407</v>
      </c>
      <c r="AL277" s="22" t="s">
        <v>193</v>
      </c>
    </row>
    <row r="278" spans="1:38" ht="111" hidden="1" customHeight="1" x14ac:dyDescent="0.25">
      <c r="A278" s="8" t="str">
        <f t="shared" si="5"/>
        <v>Физические лица за исключением лиц с ОВЗ и инвалидов44.03.01 Педагогическое образованиеОчная</v>
      </c>
      <c r="B278" s="16">
        <v>270</v>
      </c>
      <c r="C278" s="17" t="s">
        <v>169</v>
      </c>
      <c r="D278" s="17" t="s">
        <v>170</v>
      </c>
      <c r="E278" s="18" t="s">
        <v>226</v>
      </c>
      <c r="F278" s="17" t="s">
        <v>791</v>
      </c>
      <c r="G278" s="17" t="s">
        <v>792</v>
      </c>
      <c r="H278" s="18" t="s">
        <v>883</v>
      </c>
      <c r="I278" s="18"/>
      <c r="J278" s="17" t="s">
        <v>794</v>
      </c>
      <c r="K278" s="19" t="s">
        <v>795</v>
      </c>
      <c r="L278" s="18" t="s">
        <v>231</v>
      </c>
      <c r="M278" s="19" t="s">
        <v>37</v>
      </c>
      <c r="N278" s="19" t="s">
        <v>884</v>
      </c>
      <c r="O278" s="19" t="s">
        <v>185</v>
      </c>
      <c r="P278" s="19" t="s">
        <v>40</v>
      </c>
      <c r="Q278" s="19" t="s">
        <v>185</v>
      </c>
      <c r="R278" s="18" t="s">
        <v>179</v>
      </c>
      <c r="S278" s="19" t="s">
        <v>797</v>
      </c>
      <c r="T278" s="18" t="s">
        <v>798</v>
      </c>
      <c r="U278" s="18" t="s">
        <v>798</v>
      </c>
      <c r="V278" s="19" t="s">
        <v>400</v>
      </c>
      <c r="W278" s="19" t="s">
        <v>185</v>
      </c>
      <c r="X278" s="19" t="s">
        <v>185</v>
      </c>
      <c r="Y278" s="19" t="s">
        <v>236</v>
      </c>
      <c r="Z278" s="19" t="s">
        <v>185</v>
      </c>
      <c r="AA278" s="19" t="s">
        <v>185</v>
      </c>
      <c r="AB278" s="19" t="s">
        <v>799</v>
      </c>
      <c r="AC278" s="19" t="s">
        <v>185</v>
      </c>
      <c r="AD278" s="19" t="s">
        <v>185</v>
      </c>
      <c r="AE278" s="19" t="s">
        <v>185</v>
      </c>
      <c r="AF278" s="20" t="s">
        <v>853</v>
      </c>
      <c r="AG278" s="19" t="s">
        <v>185</v>
      </c>
      <c r="AH278" s="18" t="s">
        <v>191</v>
      </c>
      <c r="AI278" s="18" t="s">
        <v>191</v>
      </c>
      <c r="AJ278" s="19" t="s">
        <v>185</v>
      </c>
      <c r="AK278" s="21" t="s">
        <v>407</v>
      </c>
      <c r="AL278" s="22" t="s">
        <v>193</v>
      </c>
    </row>
    <row r="279" spans="1:38" ht="111" hidden="1" customHeight="1" x14ac:dyDescent="0.25">
      <c r="A279" s="8" t="str">
        <f t="shared" si="5"/>
        <v>Физические лица за исключением лиц с ОВЗ и инвалидов44.03.01 Педагогическое образованиеЗаочная</v>
      </c>
      <c r="B279" s="16">
        <v>271</v>
      </c>
      <c r="C279" s="17" t="s">
        <v>169</v>
      </c>
      <c r="D279" s="17" t="s">
        <v>170</v>
      </c>
      <c r="E279" s="18" t="s">
        <v>226</v>
      </c>
      <c r="F279" s="17" t="s">
        <v>791</v>
      </c>
      <c r="G279" s="17" t="s">
        <v>792</v>
      </c>
      <c r="H279" s="18" t="s">
        <v>885</v>
      </c>
      <c r="I279" s="18"/>
      <c r="J279" s="17" t="s">
        <v>794</v>
      </c>
      <c r="K279" s="19" t="s">
        <v>795</v>
      </c>
      <c r="L279" s="18" t="s">
        <v>231</v>
      </c>
      <c r="M279" s="19" t="s">
        <v>37</v>
      </c>
      <c r="N279" s="19" t="s">
        <v>884</v>
      </c>
      <c r="O279" s="19" t="s">
        <v>185</v>
      </c>
      <c r="P279" s="19" t="s">
        <v>482</v>
      </c>
      <c r="Q279" s="19" t="s">
        <v>185</v>
      </c>
      <c r="R279" s="18" t="s">
        <v>179</v>
      </c>
      <c r="S279" s="19" t="s">
        <v>797</v>
      </c>
      <c r="T279" s="18" t="s">
        <v>798</v>
      </c>
      <c r="U279" s="18" t="s">
        <v>798</v>
      </c>
      <c r="V279" s="19" t="s">
        <v>400</v>
      </c>
      <c r="W279" s="19" t="s">
        <v>185</v>
      </c>
      <c r="X279" s="19" t="s">
        <v>185</v>
      </c>
      <c r="Y279" s="19" t="s">
        <v>236</v>
      </c>
      <c r="Z279" s="19" t="s">
        <v>185</v>
      </c>
      <c r="AA279" s="19" t="s">
        <v>185</v>
      </c>
      <c r="AB279" s="19" t="s">
        <v>799</v>
      </c>
      <c r="AC279" s="19" t="s">
        <v>185</v>
      </c>
      <c r="AD279" s="19" t="s">
        <v>185</v>
      </c>
      <c r="AE279" s="19" t="s">
        <v>185</v>
      </c>
      <c r="AF279" s="20" t="s">
        <v>393</v>
      </c>
      <c r="AG279" s="19" t="s">
        <v>185</v>
      </c>
      <c r="AH279" s="18" t="s">
        <v>191</v>
      </c>
      <c r="AI279" s="18" t="s">
        <v>191</v>
      </c>
      <c r="AJ279" s="19" t="s">
        <v>185</v>
      </c>
      <c r="AK279" s="21" t="s">
        <v>407</v>
      </c>
      <c r="AL279" s="22" t="s">
        <v>193</v>
      </c>
    </row>
    <row r="280" spans="1:38" ht="111" hidden="1" customHeight="1" x14ac:dyDescent="0.25">
      <c r="A280" s="8" t="str">
        <f t="shared" si="5"/>
        <v>Физические лица с ОВЗ и инвалиды44.03.01 Педагогическое образованиеОчная</v>
      </c>
      <c r="B280" s="16">
        <v>272</v>
      </c>
      <c r="C280" s="17" t="s">
        <v>169</v>
      </c>
      <c r="D280" s="17" t="s">
        <v>170</v>
      </c>
      <c r="E280" s="18" t="s">
        <v>226</v>
      </c>
      <c r="F280" s="17" t="s">
        <v>791</v>
      </c>
      <c r="G280" s="17" t="s">
        <v>792</v>
      </c>
      <c r="H280" s="18" t="s">
        <v>886</v>
      </c>
      <c r="I280" s="18"/>
      <c r="J280" s="17" t="s">
        <v>794</v>
      </c>
      <c r="K280" s="19" t="s">
        <v>795</v>
      </c>
      <c r="L280" s="18" t="s">
        <v>231</v>
      </c>
      <c r="M280" s="19" t="s">
        <v>50</v>
      </c>
      <c r="N280" s="19" t="s">
        <v>884</v>
      </c>
      <c r="O280" s="19" t="s">
        <v>185</v>
      </c>
      <c r="P280" s="19" t="s">
        <v>40</v>
      </c>
      <c r="Q280" s="19" t="s">
        <v>185</v>
      </c>
      <c r="R280" s="18" t="s">
        <v>179</v>
      </c>
      <c r="S280" s="19" t="s">
        <v>797</v>
      </c>
      <c r="T280" s="18" t="s">
        <v>798</v>
      </c>
      <c r="U280" s="18" t="s">
        <v>798</v>
      </c>
      <c r="V280" s="19" t="s">
        <v>400</v>
      </c>
      <c r="W280" s="19" t="s">
        <v>185</v>
      </c>
      <c r="X280" s="19" t="s">
        <v>185</v>
      </c>
      <c r="Y280" s="19" t="s">
        <v>236</v>
      </c>
      <c r="Z280" s="19" t="s">
        <v>185</v>
      </c>
      <c r="AA280" s="19" t="s">
        <v>185</v>
      </c>
      <c r="AB280" s="19" t="s">
        <v>812</v>
      </c>
      <c r="AC280" s="19" t="s">
        <v>185</v>
      </c>
      <c r="AD280" s="19" t="s">
        <v>185</v>
      </c>
      <c r="AE280" s="19" t="s">
        <v>384</v>
      </c>
      <c r="AF280" s="20" t="s">
        <v>498</v>
      </c>
      <c r="AG280" s="19" t="s">
        <v>185</v>
      </c>
      <c r="AH280" s="18" t="s">
        <v>191</v>
      </c>
      <c r="AI280" s="18" t="s">
        <v>191</v>
      </c>
      <c r="AJ280" s="19" t="s">
        <v>185</v>
      </c>
      <c r="AK280" s="21" t="s">
        <v>407</v>
      </c>
      <c r="AL280" s="22" t="s">
        <v>193</v>
      </c>
    </row>
    <row r="281" spans="1:38" ht="111" hidden="1" customHeight="1" x14ac:dyDescent="0.25">
      <c r="A281" s="8" t="str">
        <f t="shared" si="5"/>
        <v>Физические лица с ОВЗ и инвалиды44.03.01 Педагогическое образованиеЗаочная</v>
      </c>
      <c r="B281" s="16">
        <v>273</v>
      </c>
      <c r="C281" s="17" t="s">
        <v>169</v>
      </c>
      <c r="D281" s="17" t="s">
        <v>170</v>
      </c>
      <c r="E281" s="18" t="s">
        <v>226</v>
      </c>
      <c r="F281" s="17" t="s">
        <v>791</v>
      </c>
      <c r="G281" s="17" t="s">
        <v>792</v>
      </c>
      <c r="H281" s="18" t="s">
        <v>887</v>
      </c>
      <c r="I281" s="18"/>
      <c r="J281" s="17" t="s">
        <v>794</v>
      </c>
      <c r="K281" s="19" t="s">
        <v>795</v>
      </c>
      <c r="L281" s="18" t="s">
        <v>231</v>
      </c>
      <c r="M281" s="19" t="s">
        <v>50</v>
      </c>
      <c r="N281" s="19" t="s">
        <v>884</v>
      </c>
      <c r="O281" s="19" t="s">
        <v>185</v>
      </c>
      <c r="P281" s="19" t="s">
        <v>482</v>
      </c>
      <c r="Q281" s="19" t="s">
        <v>185</v>
      </c>
      <c r="R281" s="18" t="s">
        <v>179</v>
      </c>
      <c r="S281" s="19" t="s">
        <v>797</v>
      </c>
      <c r="T281" s="18" t="s">
        <v>798</v>
      </c>
      <c r="U281" s="18" t="s">
        <v>798</v>
      </c>
      <c r="V281" s="19" t="s">
        <v>400</v>
      </c>
      <c r="W281" s="19" t="s">
        <v>185</v>
      </c>
      <c r="X281" s="19" t="s">
        <v>185</v>
      </c>
      <c r="Y281" s="19" t="s">
        <v>236</v>
      </c>
      <c r="Z281" s="19" t="s">
        <v>185</v>
      </c>
      <c r="AA281" s="19" t="s">
        <v>185</v>
      </c>
      <c r="AB281" s="19" t="s">
        <v>799</v>
      </c>
      <c r="AC281" s="19" t="s">
        <v>185</v>
      </c>
      <c r="AD281" s="19" t="s">
        <v>185</v>
      </c>
      <c r="AE281" s="19" t="s">
        <v>185</v>
      </c>
      <c r="AF281" s="20" t="s">
        <v>393</v>
      </c>
      <c r="AG281" s="19" t="s">
        <v>185</v>
      </c>
      <c r="AH281" s="18" t="s">
        <v>191</v>
      </c>
      <c r="AI281" s="18" t="s">
        <v>191</v>
      </c>
      <c r="AJ281" s="19" t="s">
        <v>185</v>
      </c>
      <c r="AK281" s="21" t="s">
        <v>407</v>
      </c>
      <c r="AL281" s="22" t="s">
        <v>193</v>
      </c>
    </row>
    <row r="282" spans="1:38" ht="111" hidden="1" customHeight="1" x14ac:dyDescent="0.25">
      <c r="A282" s="8" t="str">
        <f t="shared" si="5"/>
        <v>Физические лица за исключением лиц с ОВЗ и инвалидов44.03.02 Психолого-педагогическое образованиеОчная</v>
      </c>
      <c r="B282" s="16">
        <v>274</v>
      </c>
      <c r="C282" s="17" t="s">
        <v>169</v>
      </c>
      <c r="D282" s="17" t="s">
        <v>170</v>
      </c>
      <c r="E282" s="18" t="s">
        <v>226</v>
      </c>
      <c r="F282" s="17" t="s">
        <v>791</v>
      </c>
      <c r="G282" s="17" t="s">
        <v>792</v>
      </c>
      <c r="H282" s="18" t="s">
        <v>888</v>
      </c>
      <c r="I282" s="18"/>
      <c r="J282" s="17" t="s">
        <v>794</v>
      </c>
      <c r="K282" s="19" t="s">
        <v>795</v>
      </c>
      <c r="L282" s="18" t="s">
        <v>231</v>
      </c>
      <c r="M282" s="19" t="s">
        <v>37</v>
      </c>
      <c r="N282" s="19" t="s">
        <v>889</v>
      </c>
      <c r="O282" s="19" t="s">
        <v>185</v>
      </c>
      <c r="P282" s="19" t="s">
        <v>40</v>
      </c>
      <c r="Q282" s="19" t="s">
        <v>185</v>
      </c>
      <c r="R282" s="18" t="s">
        <v>179</v>
      </c>
      <c r="S282" s="19" t="s">
        <v>797</v>
      </c>
      <c r="T282" s="18" t="s">
        <v>798</v>
      </c>
      <c r="U282" s="18" t="s">
        <v>798</v>
      </c>
      <c r="V282" s="19" t="s">
        <v>400</v>
      </c>
      <c r="W282" s="19" t="s">
        <v>185</v>
      </c>
      <c r="X282" s="19" t="s">
        <v>185</v>
      </c>
      <c r="Y282" s="19" t="s">
        <v>236</v>
      </c>
      <c r="Z282" s="19" t="s">
        <v>185</v>
      </c>
      <c r="AA282" s="19" t="s">
        <v>185</v>
      </c>
      <c r="AB282" s="19" t="s">
        <v>799</v>
      </c>
      <c r="AC282" s="19" t="s">
        <v>185</v>
      </c>
      <c r="AD282" s="19" t="s">
        <v>185</v>
      </c>
      <c r="AE282" s="19" t="s">
        <v>185</v>
      </c>
      <c r="AF282" s="20" t="s">
        <v>393</v>
      </c>
      <c r="AG282" s="19" t="s">
        <v>185</v>
      </c>
      <c r="AH282" s="18" t="s">
        <v>191</v>
      </c>
      <c r="AI282" s="18" t="s">
        <v>191</v>
      </c>
      <c r="AJ282" s="19" t="s">
        <v>185</v>
      </c>
      <c r="AK282" s="21" t="s">
        <v>407</v>
      </c>
      <c r="AL282" s="22" t="s">
        <v>193</v>
      </c>
    </row>
    <row r="283" spans="1:38" ht="111" hidden="1" customHeight="1" x14ac:dyDescent="0.25">
      <c r="A283" s="8" t="str">
        <f t="shared" si="5"/>
        <v>Физические лица за исключением лиц с ОВЗ и инвалидов44.03.03 Специальное (дефектологическое) образованиеОчная</v>
      </c>
      <c r="B283" s="16">
        <v>275</v>
      </c>
      <c r="C283" s="17" t="s">
        <v>169</v>
      </c>
      <c r="D283" s="17" t="s">
        <v>170</v>
      </c>
      <c r="E283" s="18" t="s">
        <v>226</v>
      </c>
      <c r="F283" s="17" t="s">
        <v>791</v>
      </c>
      <c r="G283" s="17" t="s">
        <v>792</v>
      </c>
      <c r="H283" s="18" t="s">
        <v>890</v>
      </c>
      <c r="I283" s="18"/>
      <c r="J283" s="17" t="s">
        <v>794</v>
      </c>
      <c r="K283" s="19" t="s">
        <v>795</v>
      </c>
      <c r="L283" s="18" t="s">
        <v>231</v>
      </c>
      <c r="M283" s="19" t="s">
        <v>37</v>
      </c>
      <c r="N283" s="19" t="s">
        <v>891</v>
      </c>
      <c r="O283" s="19" t="s">
        <v>185</v>
      </c>
      <c r="P283" s="19" t="s">
        <v>40</v>
      </c>
      <c r="Q283" s="19" t="s">
        <v>185</v>
      </c>
      <c r="R283" s="18" t="s">
        <v>179</v>
      </c>
      <c r="S283" s="19" t="s">
        <v>797</v>
      </c>
      <c r="T283" s="18" t="s">
        <v>798</v>
      </c>
      <c r="U283" s="18" t="s">
        <v>798</v>
      </c>
      <c r="V283" s="19" t="s">
        <v>400</v>
      </c>
      <c r="W283" s="19" t="s">
        <v>185</v>
      </c>
      <c r="X283" s="19" t="s">
        <v>185</v>
      </c>
      <c r="Y283" s="19" t="s">
        <v>236</v>
      </c>
      <c r="Z283" s="19" t="s">
        <v>185</v>
      </c>
      <c r="AA283" s="19" t="s">
        <v>185</v>
      </c>
      <c r="AB283" s="19" t="s">
        <v>799</v>
      </c>
      <c r="AC283" s="19" t="s">
        <v>185</v>
      </c>
      <c r="AD283" s="19" t="s">
        <v>185</v>
      </c>
      <c r="AE283" s="19" t="s">
        <v>185</v>
      </c>
      <c r="AF283" s="20" t="s">
        <v>393</v>
      </c>
      <c r="AG283" s="19" t="s">
        <v>185</v>
      </c>
      <c r="AH283" s="18" t="s">
        <v>191</v>
      </c>
      <c r="AI283" s="18" t="s">
        <v>191</v>
      </c>
      <c r="AJ283" s="19" t="s">
        <v>185</v>
      </c>
      <c r="AK283" s="21" t="s">
        <v>407</v>
      </c>
      <c r="AL283" s="22" t="s">
        <v>193</v>
      </c>
    </row>
    <row r="284" spans="1:38" ht="111" hidden="1" customHeight="1" x14ac:dyDescent="0.25">
      <c r="A284" s="8" t="str">
        <f t="shared" si="5"/>
        <v>Физические лица за исключением лиц с ОВЗ и инвалидов44.03.03 Специальное (дефектологическое) образованиеЗаочная</v>
      </c>
      <c r="B284" s="16">
        <v>276</v>
      </c>
      <c r="C284" s="17" t="s">
        <v>169</v>
      </c>
      <c r="D284" s="17" t="s">
        <v>170</v>
      </c>
      <c r="E284" s="18" t="s">
        <v>226</v>
      </c>
      <c r="F284" s="17" t="s">
        <v>791</v>
      </c>
      <c r="G284" s="17" t="s">
        <v>792</v>
      </c>
      <c r="H284" s="18" t="s">
        <v>892</v>
      </c>
      <c r="I284" s="18"/>
      <c r="J284" s="17" t="s">
        <v>794</v>
      </c>
      <c r="K284" s="19" t="s">
        <v>795</v>
      </c>
      <c r="L284" s="18" t="s">
        <v>231</v>
      </c>
      <c r="M284" s="19" t="s">
        <v>37</v>
      </c>
      <c r="N284" s="19" t="s">
        <v>891</v>
      </c>
      <c r="O284" s="19" t="s">
        <v>185</v>
      </c>
      <c r="P284" s="19" t="s">
        <v>482</v>
      </c>
      <c r="Q284" s="19" t="s">
        <v>185</v>
      </c>
      <c r="R284" s="18" t="s">
        <v>179</v>
      </c>
      <c r="S284" s="19" t="s">
        <v>797</v>
      </c>
      <c r="T284" s="18" t="s">
        <v>798</v>
      </c>
      <c r="U284" s="18" t="s">
        <v>798</v>
      </c>
      <c r="V284" s="19" t="s">
        <v>400</v>
      </c>
      <c r="W284" s="19" t="s">
        <v>185</v>
      </c>
      <c r="X284" s="19" t="s">
        <v>185</v>
      </c>
      <c r="Y284" s="19" t="s">
        <v>236</v>
      </c>
      <c r="Z284" s="19" t="s">
        <v>185</v>
      </c>
      <c r="AA284" s="19" t="s">
        <v>185</v>
      </c>
      <c r="AB284" s="19" t="s">
        <v>799</v>
      </c>
      <c r="AC284" s="19" t="s">
        <v>185</v>
      </c>
      <c r="AD284" s="19" t="s">
        <v>185</v>
      </c>
      <c r="AE284" s="19" t="s">
        <v>185</v>
      </c>
      <c r="AF284" s="20" t="s">
        <v>393</v>
      </c>
      <c r="AG284" s="19" t="s">
        <v>185</v>
      </c>
      <c r="AH284" s="18" t="s">
        <v>191</v>
      </c>
      <c r="AI284" s="18" t="s">
        <v>191</v>
      </c>
      <c r="AJ284" s="19" t="s">
        <v>185</v>
      </c>
      <c r="AK284" s="21" t="s">
        <v>407</v>
      </c>
      <c r="AL284" s="22" t="s">
        <v>193</v>
      </c>
    </row>
    <row r="285" spans="1:38" ht="111" hidden="1" customHeight="1" x14ac:dyDescent="0.25">
      <c r="A285" s="8" t="str">
        <f t="shared" si="5"/>
        <v>Физические лица с ОВЗ и инвалиды44.03.03 Специальное (дефектологическое) образованиеОчная</v>
      </c>
      <c r="B285" s="16">
        <v>277</v>
      </c>
      <c r="C285" s="17" t="s">
        <v>169</v>
      </c>
      <c r="D285" s="17" t="s">
        <v>170</v>
      </c>
      <c r="E285" s="18" t="s">
        <v>226</v>
      </c>
      <c r="F285" s="17" t="s">
        <v>791</v>
      </c>
      <c r="G285" s="17" t="s">
        <v>792</v>
      </c>
      <c r="H285" s="18" t="s">
        <v>893</v>
      </c>
      <c r="I285" s="18"/>
      <c r="J285" s="17" t="s">
        <v>794</v>
      </c>
      <c r="K285" s="19" t="s">
        <v>795</v>
      </c>
      <c r="L285" s="18" t="s">
        <v>231</v>
      </c>
      <c r="M285" s="19" t="s">
        <v>50</v>
      </c>
      <c r="N285" s="19" t="s">
        <v>891</v>
      </c>
      <c r="O285" s="19" t="s">
        <v>185</v>
      </c>
      <c r="P285" s="19" t="s">
        <v>40</v>
      </c>
      <c r="Q285" s="19" t="s">
        <v>185</v>
      </c>
      <c r="R285" s="18" t="s">
        <v>179</v>
      </c>
      <c r="S285" s="19" t="s">
        <v>797</v>
      </c>
      <c r="T285" s="18" t="s">
        <v>798</v>
      </c>
      <c r="U285" s="18" t="s">
        <v>798</v>
      </c>
      <c r="V285" s="19" t="s">
        <v>400</v>
      </c>
      <c r="W285" s="19" t="s">
        <v>185</v>
      </c>
      <c r="X285" s="19" t="s">
        <v>185</v>
      </c>
      <c r="Y285" s="19" t="s">
        <v>236</v>
      </c>
      <c r="Z285" s="19" t="s">
        <v>185</v>
      </c>
      <c r="AA285" s="19" t="s">
        <v>185</v>
      </c>
      <c r="AB285" s="19" t="s">
        <v>847</v>
      </c>
      <c r="AC285" s="19" t="s">
        <v>185</v>
      </c>
      <c r="AD285" s="19" t="s">
        <v>185</v>
      </c>
      <c r="AE285" s="19" t="s">
        <v>384</v>
      </c>
      <c r="AF285" s="20" t="s">
        <v>393</v>
      </c>
      <c r="AG285" s="19" t="s">
        <v>185</v>
      </c>
      <c r="AH285" s="18" t="s">
        <v>191</v>
      </c>
      <c r="AI285" s="18" t="s">
        <v>191</v>
      </c>
      <c r="AJ285" s="19" t="s">
        <v>185</v>
      </c>
      <c r="AK285" s="21" t="s">
        <v>407</v>
      </c>
      <c r="AL285" s="22" t="s">
        <v>193</v>
      </c>
    </row>
    <row r="286" spans="1:38" ht="111" hidden="1" customHeight="1" x14ac:dyDescent="0.25">
      <c r="A286" s="8" t="str">
        <f t="shared" si="5"/>
        <v>Физические лица с ОВЗ и инвалиды44.03.03 Специальное (дефектологическое) образованиеЗаочная</v>
      </c>
      <c r="B286" s="16">
        <v>278</v>
      </c>
      <c r="C286" s="17" t="s">
        <v>169</v>
      </c>
      <c r="D286" s="17" t="s">
        <v>170</v>
      </c>
      <c r="E286" s="18" t="s">
        <v>226</v>
      </c>
      <c r="F286" s="17" t="s">
        <v>791</v>
      </c>
      <c r="G286" s="17" t="s">
        <v>792</v>
      </c>
      <c r="H286" s="18" t="s">
        <v>894</v>
      </c>
      <c r="I286" s="18"/>
      <c r="J286" s="17" t="s">
        <v>794</v>
      </c>
      <c r="K286" s="19" t="s">
        <v>795</v>
      </c>
      <c r="L286" s="18" t="s">
        <v>231</v>
      </c>
      <c r="M286" s="19" t="s">
        <v>50</v>
      </c>
      <c r="N286" s="19" t="s">
        <v>891</v>
      </c>
      <c r="O286" s="19" t="s">
        <v>185</v>
      </c>
      <c r="P286" s="19" t="s">
        <v>482</v>
      </c>
      <c r="Q286" s="19" t="s">
        <v>185</v>
      </c>
      <c r="R286" s="18" t="s">
        <v>179</v>
      </c>
      <c r="S286" s="19" t="s">
        <v>797</v>
      </c>
      <c r="T286" s="18" t="s">
        <v>798</v>
      </c>
      <c r="U286" s="18" t="s">
        <v>798</v>
      </c>
      <c r="V286" s="19" t="s">
        <v>400</v>
      </c>
      <c r="W286" s="19" t="s">
        <v>185</v>
      </c>
      <c r="X286" s="19" t="s">
        <v>185</v>
      </c>
      <c r="Y286" s="19" t="s">
        <v>236</v>
      </c>
      <c r="Z286" s="19" t="s">
        <v>185</v>
      </c>
      <c r="AA286" s="19" t="s">
        <v>185</v>
      </c>
      <c r="AB286" s="19" t="s">
        <v>799</v>
      </c>
      <c r="AC286" s="19" t="s">
        <v>185</v>
      </c>
      <c r="AD286" s="19" t="s">
        <v>185</v>
      </c>
      <c r="AE286" s="19" t="s">
        <v>185</v>
      </c>
      <c r="AF286" s="20" t="s">
        <v>393</v>
      </c>
      <c r="AG286" s="19" t="s">
        <v>185</v>
      </c>
      <c r="AH286" s="18" t="s">
        <v>191</v>
      </c>
      <c r="AI286" s="18" t="s">
        <v>191</v>
      </c>
      <c r="AJ286" s="19" t="s">
        <v>185</v>
      </c>
      <c r="AK286" s="21" t="s">
        <v>407</v>
      </c>
      <c r="AL286" s="22" t="s">
        <v>193</v>
      </c>
    </row>
    <row r="287" spans="1:38" ht="111" hidden="1" customHeight="1" x14ac:dyDescent="0.25">
      <c r="A287" s="8" t="str">
        <f t="shared" si="5"/>
        <v>Физические лица за исключением лиц с ОВЗ и инвалидов44.03.04 Профессиональное обучение (по отраслям)Очная</v>
      </c>
      <c r="B287" s="16">
        <v>279</v>
      </c>
      <c r="C287" s="17" t="s">
        <v>169</v>
      </c>
      <c r="D287" s="17" t="s">
        <v>170</v>
      </c>
      <c r="E287" s="18" t="s">
        <v>226</v>
      </c>
      <c r="F287" s="17" t="s">
        <v>791</v>
      </c>
      <c r="G287" s="17" t="s">
        <v>792</v>
      </c>
      <c r="H287" s="18" t="s">
        <v>895</v>
      </c>
      <c r="I287" s="18"/>
      <c r="J287" s="17" t="s">
        <v>794</v>
      </c>
      <c r="K287" s="19" t="s">
        <v>795</v>
      </c>
      <c r="L287" s="18" t="s">
        <v>231</v>
      </c>
      <c r="M287" s="19" t="s">
        <v>37</v>
      </c>
      <c r="N287" s="19" t="s">
        <v>896</v>
      </c>
      <c r="O287" s="19" t="s">
        <v>185</v>
      </c>
      <c r="P287" s="19" t="s">
        <v>40</v>
      </c>
      <c r="Q287" s="19" t="s">
        <v>185</v>
      </c>
      <c r="R287" s="18" t="s">
        <v>179</v>
      </c>
      <c r="S287" s="19" t="s">
        <v>797</v>
      </c>
      <c r="T287" s="18" t="s">
        <v>798</v>
      </c>
      <c r="U287" s="18" t="s">
        <v>798</v>
      </c>
      <c r="V287" s="19" t="s">
        <v>400</v>
      </c>
      <c r="W287" s="19" t="s">
        <v>185</v>
      </c>
      <c r="X287" s="19" t="s">
        <v>185</v>
      </c>
      <c r="Y287" s="19" t="s">
        <v>236</v>
      </c>
      <c r="Z287" s="19" t="s">
        <v>185</v>
      </c>
      <c r="AA287" s="19" t="s">
        <v>185</v>
      </c>
      <c r="AB287" s="19" t="s">
        <v>799</v>
      </c>
      <c r="AC287" s="19" t="s">
        <v>185</v>
      </c>
      <c r="AD287" s="19" t="s">
        <v>185</v>
      </c>
      <c r="AE287" s="19" t="s">
        <v>185</v>
      </c>
      <c r="AF287" s="20" t="s">
        <v>498</v>
      </c>
      <c r="AG287" s="19" t="s">
        <v>185</v>
      </c>
      <c r="AH287" s="18" t="s">
        <v>191</v>
      </c>
      <c r="AI287" s="18" t="s">
        <v>191</v>
      </c>
      <c r="AJ287" s="19" t="s">
        <v>185</v>
      </c>
      <c r="AK287" s="21" t="s">
        <v>407</v>
      </c>
      <c r="AL287" s="22" t="s">
        <v>193</v>
      </c>
    </row>
    <row r="288" spans="1:38" ht="111" hidden="1" customHeight="1" x14ac:dyDescent="0.25">
      <c r="A288" s="8" t="str">
        <f t="shared" si="5"/>
        <v>Физические лица за исключением лиц с ОВЗ и инвалидов44.03.05 Педагогическое образование (с двумя профилями подготовки)Очная</v>
      </c>
      <c r="B288" s="16">
        <v>280</v>
      </c>
      <c r="C288" s="17" t="s">
        <v>169</v>
      </c>
      <c r="D288" s="17" t="s">
        <v>170</v>
      </c>
      <c r="E288" s="18" t="s">
        <v>226</v>
      </c>
      <c r="F288" s="17" t="s">
        <v>791</v>
      </c>
      <c r="G288" s="17" t="s">
        <v>792</v>
      </c>
      <c r="H288" s="18" t="s">
        <v>897</v>
      </c>
      <c r="I288" s="18"/>
      <c r="J288" s="17" t="s">
        <v>794</v>
      </c>
      <c r="K288" s="19" t="s">
        <v>795</v>
      </c>
      <c r="L288" s="18" t="s">
        <v>231</v>
      </c>
      <c r="M288" s="19" t="s">
        <v>37</v>
      </c>
      <c r="N288" s="19" t="s">
        <v>898</v>
      </c>
      <c r="O288" s="19" t="s">
        <v>185</v>
      </c>
      <c r="P288" s="19" t="s">
        <v>40</v>
      </c>
      <c r="Q288" s="19" t="s">
        <v>185</v>
      </c>
      <c r="R288" s="18" t="s">
        <v>179</v>
      </c>
      <c r="S288" s="19" t="s">
        <v>797</v>
      </c>
      <c r="T288" s="18" t="s">
        <v>798</v>
      </c>
      <c r="U288" s="18" t="s">
        <v>798</v>
      </c>
      <c r="V288" s="19" t="s">
        <v>400</v>
      </c>
      <c r="W288" s="19" t="s">
        <v>185</v>
      </c>
      <c r="X288" s="19" t="s">
        <v>185</v>
      </c>
      <c r="Y288" s="19" t="s">
        <v>236</v>
      </c>
      <c r="Z288" s="19" t="s">
        <v>185</v>
      </c>
      <c r="AA288" s="19" t="s">
        <v>185</v>
      </c>
      <c r="AB288" s="19" t="s">
        <v>799</v>
      </c>
      <c r="AC288" s="19" t="s">
        <v>185</v>
      </c>
      <c r="AD288" s="19" t="s">
        <v>185</v>
      </c>
      <c r="AE288" s="19" t="s">
        <v>185</v>
      </c>
      <c r="AF288" s="20" t="s">
        <v>393</v>
      </c>
      <c r="AG288" s="19" t="s">
        <v>185</v>
      </c>
      <c r="AH288" s="18" t="s">
        <v>191</v>
      </c>
      <c r="AI288" s="18" t="s">
        <v>191</v>
      </c>
      <c r="AJ288" s="19" t="s">
        <v>185</v>
      </c>
      <c r="AK288" s="21" t="s">
        <v>407</v>
      </c>
      <c r="AL288" s="22" t="s">
        <v>193</v>
      </c>
    </row>
    <row r="289" spans="1:38" ht="111" hidden="1" customHeight="1" x14ac:dyDescent="0.25">
      <c r="A289" s="8" t="str">
        <f t="shared" si="5"/>
        <v>Физические лица за исключением лиц с ОВЗ и инвалидов44.03.05 Педагогическое образование (с двумя профилями подготовки)Заочная</v>
      </c>
      <c r="B289" s="16">
        <v>281</v>
      </c>
      <c r="C289" s="17" t="s">
        <v>169</v>
      </c>
      <c r="D289" s="17" t="s">
        <v>170</v>
      </c>
      <c r="E289" s="18" t="s">
        <v>226</v>
      </c>
      <c r="F289" s="17" t="s">
        <v>791</v>
      </c>
      <c r="G289" s="17" t="s">
        <v>792</v>
      </c>
      <c r="H289" s="18" t="s">
        <v>899</v>
      </c>
      <c r="I289" s="18"/>
      <c r="J289" s="17" t="s">
        <v>794</v>
      </c>
      <c r="K289" s="19" t="s">
        <v>795</v>
      </c>
      <c r="L289" s="18" t="s">
        <v>231</v>
      </c>
      <c r="M289" s="19" t="s">
        <v>37</v>
      </c>
      <c r="N289" s="19" t="s">
        <v>898</v>
      </c>
      <c r="O289" s="19" t="s">
        <v>185</v>
      </c>
      <c r="P289" s="19" t="s">
        <v>482</v>
      </c>
      <c r="Q289" s="19" t="s">
        <v>185</v>
      </c>
      <c r="R289" s="18" t="s">
        <v>179</v>
      </c>
      <c r="S289" s="19" t="s">
        <v>797</v>
      </c>
      <c r="T289" s="18" t="s">
        <v>798</v>
      </c>
      <c r="U289" s="18" t="s">
        <v>798</v>
      </c>
      <c r="V289" s="19" t="s">
        <v>400</v>
      </c>
      <c r="W289" s="19" t="s">
        <v>185</v>
      </c>
      <c r="X289" s="19" t="s">
        <v>185</v>
      </c>
      <c r="Y289" s="19" t="s">
        <v>236</v>
      </c>
      <c r="Z289" s="19" t="s">
        <v>185</v>
      </c>
      <c r="AA289" s="19" t="s">
        <v>185</v>
      </c>
      <c r="AB289" s="19" t="s">
        <v>799</v>
      </c>
      <c r="AC289" s="19" t="s">
        <v>185</v>
      </c>
      <c r="AD289" s="19" t="s">
        <v>185</v>
      </c>
      <c r="AE289" s="19" t="s">
        <v>185</v>
      </c>
      <c r="AF289" s="20" t="s">
        <v>393</v>
      </c>
      <c r="AG289" s="19" t="s">
        <v>185</v>
      </c>
      <c r="AH289" s="18" t="s">
        <v>191</v>
      </c>
      <c r="AI289" s="18" t="s">
        <v>191</v>
      </c>
      <c r="AJ289" s="19" t="s">
        <v>185</v>
      </c>
      <c r="AK289" s="21" t="s">
        <v>407</v>
      </c>
      <c r="AL289" s="22" t="s">
        <v>193</v>
      </c>
    </row>
    <row r="290" spans="1:38" ht="111" hidden="1" customHeight="1" x14ac:dyDescent="0.25">
      <c r="A290" s="8" t="str">
        <f t="shared" si="5"/>
        <v>Физические лица с ОВЗ и инвалиды44.03.05 Педагогическое образование (с двумя профилями подготовки)Очная</v>
      </c>
      <c r="B290" s="16">
        <v>282</v>
      </c>
      <c r="C290" s="17" t="s">
        <v>169</v>
      </c>
      <c r="D290" s="17" t="s">
        <v>170</v>
      </c>
      <c r="E290" s="18" t="s">
        <v>226</v>
      </c>
      <c r="F290" s="17" t="s">
        <v>791</v>
      </c>
      <c r="G290" s="17" t="s">
        <v>792</v>
      </c>
      <c r="H290" s="18" t="s">
        <v>900</v>
      </c>
      <c r="I290" s="18"/>
      <c r="J290" s="17" t="s">
        <v>794</v>
      </c>
      <c r="K290" s="19" t="s">
        <v>795</v>
      </c>
      <c r="L290" s="18" t="s">
        <v>231</v>
      </c>
      <c r="M290" s="19" t="s">
        <v>50</v>
      </c>
      <c r="N290" s="19" t="s">
        <v>898</v>
      </c>
      <c r="O290" s="19" t="s">
        <v>185</v>
      </c>
      <c r="P290" s="19" t="s">
        <v>40</v>
      </c>
      <c r="Q290" s="19" t="s">
        <v>185</v>
      </c>
      <c r="R290" s="18" t="s">
        <v>179</v>
      </c>
      <c r="S290" s="19" t="s">
        <v>797</v>
      </c>
      <c r="T290" s="18" t="s">
        <v>798</v>
      </c>
      <c r="U290" s="18" t="s">
        <v>798</v>
      </c>
      <c r="V290" s="19" t="s">
        <v>400</v>
      </c>
      <c r="W290" s="19" t="s">
        <v>185</v>
      </c>
      <c r="X290" s="19" t="s">
        <v>185</v>
      </c>
      <c r="Y290" s="19" t="s">
        <v>236</v>
      </c>
      <c r="Z290" s="19" t="s">
        <v>185</v>
      </c>
      <c r="AA290" s="19" t="s">
        <v>185</v>
      </c>
      <c r="AB290" s="19" t="s">
        <v>901</v>
      </c>
      <c r="AC290" s="19" t="s">
        <v>185</v>
      </c>
      <c r="AD290" s="19" t="s">
        <v>185</v>
      </c>
      <c r="AE290" s="19" t="s">
        <v>185</v>
      </c>
      <c r="AF290" s="20" t="s">
        <v>393</v>
      </c>
      <c r="AG290" s="19" t="s">
        <v>185</v>
      </c>
      <c r="AH290" s="18" t="s">
        <v>191</v>
      </c>
      <c r="AI290" s="18" t="s">
        <v>191</v>
      </c>
      <c r="AJ290" s="19" t="s">
        <v>185</v>
      </c>
      <c r="AK290" s="21" t="s">
        <v>407</v>
      </c>
      <c r="AL290" s="22" t="s">
        <v>193</v>
      </c>
    </row>
    <row r="291" spans="1:38" ht="111" hidden="1" customHeight="1" x14ac:dyDescent="0.25">
      <c r="A291" s="8" t="str">
        <f t="shared" si="5"/>
        <v>Физические лица за исключением лиц с ОВЗ и инвалидов45.03.02 ЛингвистикаОчная</v>
      </c>
      <c r="B291" s="16">
        <v>283</v>
      </c>
      <c r="C291" s="17" t="s">
        <v>169</v>
      </c>
      <c r="D291" s="17" t="s">
        <v>170</v>
      </c>
      <c r="E291" s="18" t="s">
        <v>226</v>
      </c>
      <c r="F291" s="17" t="s">
        <v>791</v>
      </c>
      <c r="G291" s="17" t="s">
        <v>792</v>
      </c>
      <c r="H291" s="18" t="s">
        <v>902</v>
      </c>
      <c r="I291" s="18"/>
      <c r="J291" s="17" t="s">
        <v>794</v>
      </c>
      <c r="K291" s="19" t="s">
        <v>795</v>
      </c>
      <c r="L291" s="18" t="s">
        <v>231</v>
      </c>
      <c r="M291" s="19" t="s">
        <v>37</v>
      </c>
      <c r="N291" s="19" t="s">
        <v>903</v>
      </c>
      <c r="O291" s="19" t="s">
        <v>185</v>
      </c>
      <c r="P291" s="19" t="s">
        <v>40</v>
      </c>
      <c r="Q291" s="19" t="s">
        <v>185</v>
      </c>
      <c r="R291" s="18" t="s">
        <v>179</v>
      </c>
      <c r="S291" s="19" t="s">
        <v>797</v>
      </c>
      <c r="T291" s="18" t="s">
        <v>798</v>
      </c>
      <c r="U291" s="18" t="s">
        <v>798</v>
      </c>
      <c r="V291" s="19" t="s">
        <v>400</v>
      </c>
      <c r="W291" s="19" t="s">
        <v>185</v>
      </c>
      <c r="X291" s="19" t="s">
        <v>185</v>
      </c>
      <c r="Y291" s="19" t="s">
        <v>236</v>
      </c>
      <c r="Z291" s="19" t="s">
        <v>185</v>
      </c>
      <c r="AA291" s="19" t="s">
        <v>185</v>
      </c>
      <c r="AB291" s="19" t="s">
        <v>826</v>
      </c>
      <c r="AC291" s="19" t="s">
        <v>185</v>
      </c>
      <c r="AD291" s="19" t="s">
        <v>185</v>
      </c>
      <c r="AE291" s="19" t="s">
        <v>185</v>
      </c>
      <c r="AF291" s="20" t="s">
        <v>498</v>
      </c>
      <c r="AG291" s="19" t="s">
        <v>185</v>
      </c>
      <c r="AH291" s="18" t="s">
        <v>191</v>
      </c>
      <c r="AI291" s="18" t="s">
        <v>191</v>
      </c>
      <c r="AJ291" s="19" t="s">
        <v>185</v>
      </c>
      <c r="AK291" s="21" t="s">
        <v>407</v>
      </c>
      <c r="AL291" s="22" t="s">
        <v>193</v>
      </c>
    </row>
    <row r="292" spans="1:38" ht="111" hidden="1" customHeight="1" x14ac:dyDescent="0.25">
      <c r="A292" s="8" t="str">
        <f t="shared" si="5"/>
        <v>Физические лица с ОВЗ и инвалиды45.03.02 ЛингвистикаОчная</v>
      </c>
      <c r="B292" s="16">
        <v>284</v>
      </c>
      <c r="C292" s="17" t="s">
        <v>169</v>
      </c>
      <c r="D292" s="17" t="s">
        <v>170</v>
      </c>
      <c r="E292" s="18" t="s">
        <v>226</v>
      </c>
      <c r="F292" s="17" t="s">
        <v>791</v>
      </c>
      <c r="G292" s="17" t="s">
        <v>792</v>
      </c>
      <c r="H292" s="18" t="s">
        <v>904</v>
      </c>
      <c r="I292" s="18"/>
      <c r="J292" s="17" t="s">
        <v>794</v>
      </c>
      <c r="K292" s="19" t="s">
        <v>795</v>
      </c>
      <c r="L292" s="18" t="s">
        <v>231</v>
      </c>
      <c r="M292" s="19" t="s">
        <v>50</v>
      </c>
      <c r="N292" s="19" t="s">
        <v>903</v>
      </c>
      <c r="O292" s="19" t="s">
        <v>185</v>
      </c>
      <c r="P292" s="19" t="s">
        <v>40</v>
      </c>
      <c r="Q292" s="19" t="s">
        <v>185</v>
      </c>
      <c r="R292" s="18" t="s">
        <v>179</v>
      </c>
      <c r="S292" s="19" t="s">
        <v>797</v>
      </c>
      <c r="T292" s="18" t="s">
        <v>798</v>
      </c>
      <c r="U292" s="18" t="s">
        <v>798</v>
      </c>
      <c r="V292" s="19" t="s">
        <v>400</v>
      </c>
      <c r="W292" s="19" t="s">
        <v>185</v>
      </c>
      <c r="X292" s="19" t="s">
        <v>185</v>
      </c>
      <c r="Y292" s="19" t="s">
        <v>236</v>
      </c>
      <c r="Z292" s="19" t="s">
        <v>185</v>
      </c>
      <c r="AA292" s="19" t="s">
        <v>185</v>
      </c>
      <c r="AB292" s="19" t="s">
        <v>812</v>
      </c>
      <c r="AC292" s="19" t="s">
        <v>185</v>
      </c>
      <c r="AD292" s="19" t="s">
        <v>185</v>
      </c>
      <c r="AE292" s="19" t="s">
        <v>384</v>
      </c>
      <c r="AF292" s="20" t="s">
        <v>498</v>
      </c>
      <c r="AG292" s="19" t="s">
        <v>185</v>
      </c>
      <c r="AH292" s="18" t="s">
        <v>191</v>
      </c>
      <c r="AI292" s="18" t="s">
        <v>191</v>
      </c>
      <c r="AJ292" s="19" t="s">
        <v>185</v>
      </c>
      <c r="AK292" s="21" t="s">
        <v>407</v>
      </c>
      <c r="AL292" s="22" t="s">
        <v>193</v>
      </c>
    </row>
    <row r="293" spans="1:38" ht="111" hidden="1" customHeight="1" x14ac:dyDescent="0.25">
      <c r="A293" s="8" t="str">
        <f t="shared" si="5"/>
        <v>Физические лица за исключением лиц с ОВЗ и инвалидов46.03.01 ИсторияОчная</v>
      </c>
      <c r="B293" s="16">
        <v>285</v>
      </c>
      <c r="C293" s="17" t="s">
        <v>169</v>
      </c>
      <c r="D293" s="17" t="s">
        <v>170</v>
      </c>
      <c r="E293" s="18" t="s">
        <v>226</v>
      </c>
      <c r="F293" s="17" t="s">
        <v>791</v>
      </c>
      <c r="G293" s="17" t="s">
        <v>792</v>
      </c>
      <c r="H293" s="18" t="s">
        <v>905</v>
      </c>
      <c r="I293" s="18"/>
      <c r="J293" s="17" t="s">
        <v>794</v>
      </c>
      <c r="K293" s="19" t="s">
        <v>795</v>
      </c>
      <c r="L293" s="18" t="s">
        <v>231</v>
      </c>
      <c r="M293" s="19" t="s">
        <v>37</v>
      </c>
      <c r="N293" s="19" t="s">
        <v>906</v>
      </c>
      <c r="O293" s="19" t="s">
        <v>185</v>
      </c>
      <c r="P293" s="19" t="s">
        <v>40</v>
      </c>
      <c r="Q293" s="19" t="s">
        <v>185</v>
      </c>
      <c r="R293" s="18" t="s">
        <v>179</v>
      </c>
      <c r="S293" s="19" t="s">
        <v>797</v>
      </c>
      <c r="T293" s="18" t="s">
        <v>798</v>
      </c>
      <c r="U293" s="18" t="s">
        <v>798</v>
      </c>
      <c r="V293" s="19" t="s">
        <v>400</v>
      </c>
      <c r="W293" s="19" t="s">
        <v>185</v>
      </c>
      <c r="X293" s="19" t="s">
        <v>185</v>
      </c>
      <c r="Y293" s="19" t="s">
        <v>236</v>
      </c>
      <c r="Z293" s="19" t="s">
        <v>185</v>
      </c>
      <c r="AA293" s="19" t="s">
        <v>185</v>
      </c>
      <c r="AB293" s="19" t="s">
        <v>826</v>
      </c>
      <c r="AC293" s="19" t="s">
        <v>185</v>
      </c>
      <c r="AD293" s="19" t="s">
        <v>185</v>
      </c>
      <c r="AE293" s="19" t="s">
        <v>185</v>
      </c>
      <c r="AF293" s="20" t="s">
        <v>498</v>
      </c>
      <c r="AG293" s="19" t="s">
        <v>185</v>
      </c>
      <c r="AH293" s="18" t="s">
        <v>191</v>
      </c>
      <c r="AI293" s="18" t="s">
        <v>191</v>
      </c>
      <c r="AJ293" s="19" t="s">
        <v>185</v>
      </c>
      <c r="AK293" s="21" t="s">
        <v>407</v>
      </c>
      <c r="AL293" s="22" t="s">
        <v>193</v>
      </c>
    </row>
    <row r="294" spans="1:38" ht="111" hidden="1" customHeight="1" x14ac:dyDescent="0.25">
      <c r="A294" s="8" t="str">
        <f t="shared" si="5"/>
        <v>Физические лица с ОВЗ и инвалиды46.03.01 ИсторияОчная</v>
      </c>
      <c r="B294" s="16">
        <v>286</v>
      </c>
      <c r="C294" s="17" t="s">
        <v>169</v>
      </c>
      <c r="D294" s="17" t="s">
        <v>170</v>
      </c>
      <c r="E294" s="18" t="s">
        <v>226</v>
      </c>
      <c r="F294" s="17" t="s">
        <v>791</v>
      </c>
      <c r="G294" s="17" t="s">
        <v>792</v>
      </c>
      <c r="H294" s="18" t="s">
        <v>907</v>
      </c>
      <c r="I294" s="18"/>
      <c r="J294" s="17" t="s">
        <v>794</v>
      </c>
      <c r="K294" s="19" t="s">
        <v>795</v>
      </c>
      <c r="L294" s="18" t="s">
        <v>231</v>
      </c>
      <c r="M294" s="19" t="s">
        <v>50</v>
      </c>
      <c r="N294" s="19" t="s">
        <v>906</v>
      </c>
      <c r="O294" s="19" t="s">
        <v>185</v>
      </c>
      <c r="P294" s="19" t="s">
        <v>40</v>
      </c>
      <c r="Q294" s="19" t="s">
        <v>185</v>
      </c>
      <c r="R294" s="18" t="s">
        <v>179</v>
      </c>
      <c r="S294" s="19" t="s">
        <v>797</v>
      </c>
      <c r="T294" s="18" t="s">
        <v>798</v>
      </c>
      <c r="U294" s="18" t="s">
        <v>798</v>
      </c>
      <c r="V294" s="19" t="s">
        <v>400</v>
      </c>
      <c r="W294" s="19" t="s">
        <v>185</v>
      </c>
      <c r="X294" s="19" t="s">
        <v>185</v>
      </c>
      <c r="Y294" s="19" t="s">
        <v>236</v>
      </c>
      <c r="Z294" s="19" t="s">
        <v>185</v>
      </c>
      <c r="AA294" s="19" t="s">
        <v>185</v>
      </c>
      <c r="AB294" s="19" t="s">
        <v>812</v>
      </c>
      <c r="AC294" s="19" t="s">
        <v>185</v>
      </c>
      <c r="AD294" s="19" t="s">
        <v>185</v>
      </c>
      <c r="AE294" s="19" t="s">
        <v>384</v>
      </c>
      <c r="AF294" s="20" t="s">
        <v>498</v>
      </c>
      <c r="AG294" s="19" t="s">
        <v>185</v>
      </c>
      <c r="AH294" s="18" t="s">
        <v>191</v>
      </c>
      <c r="AI294" s="18" t="s">
        <v>191</v>
      </c>
      <c r="AJ294" s="19" t="s">
        <v>185</v>
      </c>
      <c r="AK294" s="21" t="s">
        <v>407</v>
      </c>
      <c r="AL294" s="22" t="s">
        <v>193</v>
      </c>
    </row>
    <row r="295" spans="1:38" ht="111" hidden="1" customHeight="1" x14ac:dyDescent="0.25">
      <c r="A295" s="8" t="str">
        <f t="shared" si="5"/>
        <v>Физические лица за исключением лиц с ОВЗ и инвалидов46.03.02 Документоведение и архивоведениеОчная</v>
      </c>
      <c r="B295" s="16">
        <v>287</v>
      </c>
      <c r="C295" s="17" t="s">
        <v>169</v>
      </c>
      <c r="D295" s="17" t="s">
        <v>170</v>
      </c>
      <c r="E295" s="18" t="s">
        <v>226</v>
      </c>
      <c r="F295" s="17" t="s">
        <v>791</v>
      </c>
      <c r="G295" s="17" t="s">
        <v>792</v>
      </c>
      <c r="H295" s="18" t="s">
        <v>908</v>
      </c>
      <c r="I295" s="18"/>
      <c r="J295" s="17" t="s">
        <v>794</v>
      </c>
      <c r="K295" s="19" t="s">
        <v>795</v>
      </c>
      <c r="L295" s="18" t="s">
        <v>231</v>
      </c>
      <c r="M295" s="19" t="s">
        <v>37</v>
      </c>
      <c r="N295" s="19" t="s">
        <v>909</v>
      </c>
      <c r="O295" s="19" t="s">
        <v>185</v>
      </c>
      <c r="P295" s="19" t="s">
        <v>40</v>
      </c>
      <c r="Q295" s="19" t="s">
        <v>185</v>
      </c>
      <c r="R295" s="18" t="s">
        <v>179</v>
      </c>
      <c r="S295" s="19" t="s">
        <v>797</v>
      </c>
      <c r="T295" s="18" t="s">
        <v>798</v>
      </c>
      <c r="U295" s="18" t="s">
        <v>798</v>
      </c>
      <c r="V295" s="19" t="s">
        <v>400</v>
      </c>
      <c r="W295" s="19" t="s">
        <v>185</v>
      </c>
      <c r="X295" s="19" t="s">
        <v>185</v>
      </c>
      <c r="Y295" s="19" t="s">
        <v>236</v>
      </c>
      <c r="Z295" s="19" t="s">
        <v>185</v>
      </c>
      <c r="AA295" s="19" t="s">
        <v>185</v>
      </c>
      <c r="AB295" s="19" t="s">
        <v>826</v>
      </c>
      <c r="AC295" s="19" t="s">
        <v>185</v>
      </c>
      <c r="AD295" s="19" t="s">
        <v>185</v>
      </c>
      <c r="AE295" s="19" t="s">
        <v>185</v>
      </c>
      <c r="AF295" s="20" t="s">
        <v>393</v>
      </c>
      <c r="AG295" s="19" t="s">
        <v>185</v>
      </c>
      <c r="AH295" s="18" t="s">
        <v>191</v>
      </c>
      <c r="AI295" s="18" t="s">
        <v>191</v>
      </c>
      <c r="AJ295" s="19" t="s">
        <v>185</v>
      </c>
      <c r="AK295" s="21" t="s">
        <v>407</v>
      </c>
      <c r="AL295" s="22" t="s">
        <v>193</v>
      </c>
    </row>
    <row r="296" spans="1:38" ht="111" hidden="1" customHeight="1" x14ac:dyDescent="0.25">
      <c r="A296" s="8" t="str">
        <f t="shared" si="5"/>
        <v>Физические лица с ОВЗ и инвалиды46.03.02 Документоведение и архивоведениеОчная</v>
      </c>
      <c r="B296" s="16">
        <v>288</v>
      </c>
      <c r="C296" s="17" t="s">
        <v>169</v>
      </c>
      <c r="D296" s="17" t="s">
        <v>170</v>
      </c>
      <c r="E296" s="18" t="s">
        <v>226</v>
      </c>
      <c r="F296" s="17" t="s">
        <v>791</v>
      </c>
      <c r="G296" s="17" t="s">
        <v>792</v>
      </c>
      <c r="H296" s="18" t="s">
        <v>910</v>
      </c>
      <c r="I296" s="18"/>
      <c r="J296" s="17" t="s">
        <v>794</v>
      </c>
      <c r="K296" s="19" t="s">
        <v>795</v>
      </c>
      <c r="L296" s="18" t="s">
        <v>231</v>
      </c>
      <c r="M296" s="19" t="s">
        <v>50</v>
      </c>
      <c r="N296" s="19" t="s">
        <v>909</v>
      </c>
      <c r="O296" s="19" t="s">
        <v>185</v>
      </c>
      <c r="P296" s="19" t="s">
        <v>40</v>
      </c>
      <c r="Q296" s="19" t="s">
        <v>185</v>
      </c>
      <c r="R296" s="18" t="s">
        <v>179</v>
      </c>
      <c r="S296" s="19" t="s">
        <v>797</v>
      </c>
      <c r="T296" s="18" t="s">
        <v>798</v>
      </c>
      <c r="U296" s="18" t="s">
        <v>798</v>
      </c>
      <c r="V296" s="19" t="s">
        <v>400</v>
      </c>
      <c r="W296" s="19" t="s">
        <v>185</v>
      </c>
      <c r="X296" s="19" t="s">
        <v>185</v>
      </c>
      <c r="Y296" s="19" t="s">
        <v>236</v>
      </c>
      <c r="Z296" s="19" t="s">
        <v>185</v>
      </c>
      <c r="AA296" s="19" t="s">
        <v>185</v>
      </c>
      <c r="AB296" s="19" t="s">
        <v>826</v>
      </c>
      <c r="AC296" s="19" t="s">
        <v>185</v>
      </c>
      <c r="AD296" s="19" t="s">
        <v>185</v>
      </c>
      <c r="AE296" s="19" t="s">
        <v>185</v>
      </c>
      <c r="AF296" s="20" t="s">
        <v>393</v>
      </c>
      <c r="AG296" s="19" t="s">
        <v>185</v>
      </c>
      <c r="AH296" s="18" t="s">
        <v>191</v>
      </c>
      <c r="AI296" s="18" t="s">
        <v>191</v>
      </c>
      <c r="AJ296" s="19" t="s">
        <v>185</v>
      </c>
      <c r="AK296" s="21" t="s">
        <v>407</v>
      </c>
      <c r="AL296" s="22" t="s">
        <v>193</v>
      </c>
    </row>
    <row r="297" spans="1:38" ht="111" hidden="1" customHeight="1" x14ac:dyDescent="0.25">
      <c r="A297" s="8" t="str">
        <f t="shared" si="5"/>
        <v>Физические лица за исключением лиц с ОВЗ и инвалидов49.03.01 Физическая культураОчная</v>
      </c>
      <c r="B297" s="16">
        <v>289</v>
      </c>
      <c r="C297" s="17" t="s">
        <v>169</v>
      </c>
      <c r="D297" s="17" t="s">
        <v>170</v>
      </c>
      <c r="E297" s="18" t="s">
        <v>226</v>
      </c>
      <c r="F297" s="17" t="s">
        <v>791</v>
      </c>
      <c r="G297" s="17" t="s">
        <v>792</v>
      </c>
      <c r="H297" s="18" t="s">
        <v>911</v>
      </c>
      <c r="I297" s="18"/>
      <c r="J297" s="17" t="s">
        <v>794</v>
      </c>
      <c r="K297" s="19" t="s">
        <v>795</v>
      </c>
      <c r="L297" s="18" t="s">
        <v>231</v>
      </c>
      <c r="M297" s="19" t="s">
        <v>37</v>
      </c>
      <c r="N297" s="19" t="s">
        <v>912</v>
      </c>
      <c r="O297" s="19" t="s">
        <v>185</v>
      </c>
      <c r="P297" s="19" t="s">
        <v>40</v>
      </c>
      <c r="Q297" s="19" t="s">
        <v>185</v>
      </c>
      <c r="R297" s="18" t="s">
        <v>179</v>
      </c>
      <c r="S297" s="19" t="s">
        <v>797</v>
      </c>
      <c r="T297" s="18" t="s">
        <v>798</v>
      </c>
      <c r="U297" s="18" t="s">
        <v>798</v>
      </c>
      <c r="V297" s="19" t="s">
        <v>400</v>
      </c>
      <c r="W297" s="19" t="s">
        <v>185</v>
      </c>
      <c r="X297" s="19" t="s">
        <v>185</v>
      </c>
      <c r="Y297" s="19" t="s">
        <v>236</v>
      </c>
      <c r="Z297" s="19" t="s">
        <v>185</v>
      </c>
      <c r="AA297" s="19" t="s">
        <v>185</v>
      </c>
      <c r="AB297" s="19" t="s">
        <v>826</v>
      </c>
      <c r="AC297" s="19" t="s">
        <v>185</v>
      </c>
      <c r="AD297" s="19" t="s">
        <v>185</v>
      </c>
      <c r="AE297" s="19" t="s">
        <v>185</v>
      </c>
      <c r="AF297" s="20" t="s">
        <v>845</v>
      </c>
      <c r="AG297" s="19" t="s">
        <v>185</v>
      </c>
      <c r="AH297" s="18" t="s">
        <v>191</v>
      </c>
      <c r="AI297" s="18" t="s">
        <v>191</v>
      </c>
      <c r="AJ297" s="19" t="s">
        <v>185</v>
      </c>
      <c r="AK297" s="21" t="s">
        <v>407</v>
      </c>
      <c r="AL297" s="22" t="s">
        <v>193</v>
      </c>
    </row>
    <row r="298" spans="1:38" ht="111" hidden="1" customHeight="1" x14ac:dyDescent="0.25">
      <c r="A298" s="8" t="str">
        <f t="shared" si="5"/>
        <v>Физические лица с ОВЗ и инвалиды49.03.01 Физическая культураОчная</v>
      </c>
      <c r="B298" s="16">
        <v>290</v>
      </c>
      <c r="C298" s="17" t="s">
        <v>169</v>
      </c>
      <c r="D298" s="17" t="s">
        <v>170</v>
      </c>
      <c r="E298" s="18" t="s">
        <v>226</v>
      </c>
      <c r="F298" s="17" t="s">
        <v>791</v>
      </c>
      <c r="G298" s="17" t="s">
        <v>792</v>
      </c>
      <c r="H298" s="18" t="s">
        <v>913</v>
      </c>
      <c r="I298" s="18"/>
      <c r="J298" s="17" t="s">
        <v>794</v>
      </c>
      <c r="K298" s="19" t="s">
        <v>795</v>
      </c>
      <c r="L298" s="18" t="s">
        <v>231</v>
      </c>
      <c r="M298" s="19" t="s">
        <v>50</v>
      </c>
      <c r="N298" s="19" t="s">
        <v>912</v>
      </c>
      <c r="O298" s="19" t="s">
        <v>185</v>
      </c>
      <c r="P298" s="19" t="s">
        <v>40</v>
      </c>
      <c r="Q298" s="19" t="s">
        <v>185</v>
      </c>
      <c r="R298" s="18" t="s">
        <v>179</v>
      </c>
      <c r="S298" s="19" t="s">
        <v>797</v>
      </c>
      <c r="T298" s="18" t="s">
        <v>798</v>
      </c>
      <c r="U298" s="18" t="s">
        <v>798</v>
      </c>
      <c r="V298" s="19" t="s">
        <v>400</v>
      </c>
      <c r="W298" s="19" t="s">
        <v>185</v>
      </c>
      <c r="X298" s="19" t="s">
        <v>185</v>
      </c>
      <c r="Y298" s="19" t="s">
        <v>236</v>
      </c>
      <c r="Z298" s="19" t="s">
        <v>185</v>
      </c>
      <c r="AA298" s="19" t="s">
        <v>185</v>
      </c>
      <c r="AB298" s="19" t="s">
        <v>826</v>
      </c>
      <c r="AC298" s="19" t="s">
        <v>185</v>
      </c>
      <c r="AD298" s="19" t="s">
        <v>185</v>
      </c>
      <c r="AE298" s="19" t="s">
        <v>185</v>
      </c>
      <c r="AF298" s="20" t="s">
        <v>498</v>
      </c>
      <c r="AG298" s="19" t="s">
        <v>185</v>
      </c>
      <c r="AH298" s="18" t="s">
        <v>191</v>
      </c>
      <c r="AI298" s="18" t="s">
        <v>191</v>
      </c>
      <c r="AJ298" s="19" t="s">
        <v>185</v>
      </c>
      <c r="AK298" s="21" t="s">
        <v>407</v>
      </c>
      <c r="AL298" s="22" t="s">
        <v>193</v>
      </c>
    </row>
    <row r="299" spans="1:38" ht="111" hidden="1" customHeight="1" x14ac:dyDescent="0.25">
      <c r="A299" s="8" t="str">
        <f t="shared" si="5"/>
        <v>Физические лица за исключением лиц с ОВЗ и инвалидов49.03.02 Физическая культура для лиц с отклонениями в состоянии здоровья (адаптивная физическая культура)Очная</v>
      </c>
      <c r="B299" s="16">
        <v>291</v>
      </c>
      <c r="C299" s="17" t="s">
        <v>169</v>
      </c>
      <c r="D299" s="17" t="s">
        <v>170</v>
      </c>
      <c r="E299" s="18" t="s">
        <v>226</v>
      </c>
      <c r="F299" s="17" t="s">
        <v>791</v>
      </c>
      <c r="G299" s="17" t="s">
        <v>792</v>
      </c>
      <c r="H299" s="18" t="s">
        <v>914</v>
      </c>
      <c r="I299" s="18"/>
      <c r="J299" s="17" t="s">
        <v>794</v>
      </c>
      <c r="K299" s="19" t="s">
        <v>795</v>
      </c>
      <c r="L299" s="18" t="s">
        <v>231</v>
      </c>
      <c r="M299" s="19" t="s">
        <v>37</v>
      </c>
      <c r="N299" s="19" t="s">
        <v>915</v>
      </c>
      <c r="O299" s="19" t="s">
        <v>185</v>
      </c>
      <c r="P299" s="19" t="s">
        <v>40</v>
      </c>
      <c r="Q299" s="19" t="s">
        <v>185</v>
      </c>
      <c r="R299" s="18" t="s">
        <v>179</v>
      </c>
      <c r="S299" s="19" t="s">
        <v>797</v>
      </c>
      <c r="T299" s="18" t="s">
        <v>798</v>
      </c>
      <c r="U299" s="18" t="s">
        <v>798</v>
      </c>
      <c r="V299" s="19" t="s">
        <v>400</v>
      </c>
      <c r="W299" s="19" t="s">
        <v>185</v>
      </c>
      <c r="X299" s="19" t="s">
        <v>185</v>
      </c>
      <c r="Y299" s="19" t="s">
        <v>236</v>
      </c>
      <c r="Z299" s="19" t="s">
        <v>185</v>
      </c>
      <c r="AA299" s="19" t="s">
        <v>185</v>
      </c>
      <c r="AB299" s="19" t="s">
        <v>826</v>
      </c>
      <c r="AC299" s="19" t="s">
        <v>185</v>
      </c>
      <c r="AD299" s="19" t="s">
        <v>185</v>
      </c>
      <c r="AE299" s="19" t="s">
        <v>185</v>
      </c>
      <c r="AF299" s="20" t="s">
        <v>853</v>
      </c>
      <c r="AG299" s="19" t="s">
        <v>185</v>
      </c>
      <c r="AH299" s="18" t="s">
        <v>191</v>
      </c>
      <c r="AI299" s="18" t="s">
        <v>191</v>
      </c>
      <c r="AJ299" s="19" t="s">
        <v>185</v>
      </c>
      <c r="AK299" s="21" t="s">
        <v>407</v>
      </c>
      <c r="AL299" s="22" t="s">
        <v>193</v>
      </c>
    </row>
    <row r="300" spans="1:38" ht="111" hidden="1" customHeight="1" x14ac:dyDescent="0.25">
      <c r="A300" s="8" t="str">
        <f t="shared" si="5"/>
        <v>Физические лица с ОВЗ и инвалиды49.03.02 Физическая культура для лиц с отклонениями в состоянии здоровья (адаптивная физическая культура)Очная</v>
      </c>
      <c r="B300" s="16">
        <v>292</v>
      </c>
      <c r="C300" s="17" t="s">
        <v>169</v>
      </c>
      <c r="D300" s="17" t="s">
        <v>170</v>
      </c>
      <c r="E300" s="18" t="s">
        <v>226</v>
      </c>
      <c r="F300" s="17" t="s">
        <v>791</v>
      </c>
      <c r="G300" s="17" t="s">
        <v>792</v>
      </c>
      <c r="H300" s="18" t="s">
        <v>916</v>
      </c>
      <c r="I300" s="18"/>
      <c r="J300" s="17" t="s">
        <v>794</v>
      </c>
      <c r="K300" s="19" t="s">
        <v>795</v>
      </c>
      <c r="L300" s="18" t="s">
        <v>231</v>
      </c>
      <c r="M300" s="19" t="s">
        <v>50</v>
      </c>
      <c r="N300" s="19" t="s">
        <v>915</v>
      </c>
      <c r="O300" s="19" t="s">
        <v>185</v>
      </c>
      <c r="P300" s="19" t="s">
        <v>40</v>
      </c>
      <c r="Q300" s="19" t="s">
        <v>185</v>
      </c>
      <c r="R300" s="18" t="s">
        <v>179</v>
      </c>
      <c r="S300" s="19" t="s">
        <v>797</v>
      </c>
      <c r="T300" s="18" t="s">
        <v>798</v>
      </c>
      <c r="U300" s="18" t="s">
        <v>798</v>
      </c>
      <c r="V300" s="19" t="s">
        <v>400</v>
      </c>
      <c r="W300" s="19" t="s">
        <v>185</v>
      </c>
      <c r="X300" s="19" t="s">
        <v>185</v>
      </c>
      <c r="Y300" s="19" t="s">
        <v>236</v>
      </c>
      <c r="Z300" s="19" t="s">
        <v>185</v>
      </c>
      <c r="AA300" s="19" t="s">
        <v>185</v>
      </c>
      <c r="AB300" s="19" t="s">
        <v>826</v>
      </c>
      <c r="AC300" s="19" t="s">
        <v>185</v>
      </c>
      <c r="AD300" s="19" t="s">
        <v>185</v>
      </c>
      <c r="AE300" s="19" t="s">
        <v>185</v>
      </c>
      <c r="AF300" s="20" t="s">
        <v>845</v>
      </c>
      <c r="AG300" s="19" t="s">
        <v>185</v>
      </c>
      <c r="AH300" s="18" t="s">
        <v>191</v>
      </c>
      <c r="AI300" s="18" t="s">
        <v>191</v>
      </c>
      <c r="AJ300" s="19" t="s">
        <v>185</v>
      </c>
      <c r="AK300" s="21" t="s">
        <v>407</v>
      </c>
      <c r="AL300" s="22" t="s">
        <v>193</v>
      </c>
    </row>
    <row r="301" spans="1:38" ht="111" hidden="1" customHeight="1" x14ac:dyDescent="0.25">
      <c r="A301" s="8" t="str">
        <f t="shared" si="5"/>
        <v>Физические лица за исключением лиц с ОВЗ и инвалидов49.03.03 Рекреация и спортивно-оздоровительный туризмОчная</v>
      </c>
      <c r="B301" s="16">
        <v>293</v>
      </c>
      <c r="C301" s="17" t="s">
        <v>169</v>
      </c>
      <c r="D301" s="17" t="s">
        <v>170</v>
      </c>
      <c r="E301" s="18" t="s">
        <v>226</v>
      </c>
      <c r="F301" s="17" t="s">
        <v>791</v>
      </c>
      <c r="G301" s="17" t="s">
        <v>792</v>
      </c>
      <c r="H301" s="18" t="s">
        <v>917</v>
      </c>
      <c r="I301" s="18"/>
      <c r="J301" s="17" t="s">
        <v>794</v>
      </c>
      <c r="K301" s="19" t="s">
        <v>795</v>
      </c>
      <c r="L301" s="18" t="s">
        <v>231</v>
      </c>
      <c r="M301" s="19" t="s">
        <v>37</v>
      </c>
      <c r="N301" s="19" t="s">
        <v>918</v>
      </c>
      <c r="O301" s="19" t="s">
        <v>185</v>
      </c>
      <c r="P301" s="19" t="s">
        <v>40</v>
      </c>
      <c r="Q301" s="19" t="s">
        <v>185</v>
      </c>
      <c r="R301" s="18" t="s">
        <v>179</v>
      </c>
      <c r="S301" s="19" t="s">
        <v>797</v>
      </c>
      <c r="T301" s="18" t="s">
        <v>798</v>
      </c>
      <c r="U301" s="18" t="s">
        <v>798</v>
      </c>
      <c r="V301" s="19" t="s">
        <v>400</v>
      </c>
      <c r="W301" s="19" t="s">
        <v>185</v>
      </c>
      <c r="X301" s="19" t="s">
        <v>185</v>
      </c>
      <c r="Y301" s="19" t="s">
        <v>236</v>
      </c>
      <c r="Z301" s="19" t="s">
        <v>185</v>
      </c>
      <c r="AA301" s="19" t="s">
        <v>185</v>
      </c>
      <c r="AB301" s="19" t="s">
        <v>826</v>
      </c>
      <c r="AC301" s="19" t="s">
        <v>185</v>
      </c>
      <c r="AD301" s="19" t="s">
        <v>185</v>
      </c>
      <c r="AE301" s="19" t="s">
        <v>185</v>
      </c>
      <c r="AF301" s="20" t="s">
        <v>498</v>
      </c>
      <c r="AG301" s="19" t="s">
        <v>185</v>
      </c>
      <c r="AH301" s="18" t="s">
        <v>191</v>
      </c>
      <c r="AI301" s="18" t="s">
        <v>191</v>
      </c>
      <c r="AJ301" s="19" t="s">
        <v>185</v>
      </c>
      <c r="AK301" s="21" t="s">
        <v>407</v>
      </c>
      <c r="AL301" s="22" t="s">
        <v>193</v>
      </c>
    </row>
    <row r="302" spans="1:38" ht="111" hidden="1" customHeight="1" x14ac:dyDescent="0.25">
      <c r="A302" s="8" t="str">
        <f t="shared" si="5"/>
        <v>Физические лица за исключением лиц с ОВЗ и инвалидов51.03.02 Народная художественная культураОчная</v>
      </c>
      <c r="B302" s="16">
        <v>294</v>
      </c>
      <c r="C302" s="17" t="s">
        <v>169</v>
      </c>
      <c r="D302" s="17" t="s">
        <v>170</v>
      </c>
      <c r="E302" s="18" t="s">
        <v>226</v>
      </c>
      <c r="F302" s="17" t="s">
        <v>791</v>
      </c>
      <c r="G302" s="17" t="s">
        <v>792</v>
      </c>
      <c r="H302" s="18" t="s">
        <v>919</v>
      </c>
      <c r="I302" s="18"/>
      <c r="J302" s="17" t="s">
        <v>794</v>
      </c>
      <c r="K302" s="19" t="s">
        <v>795</v>
      </c>
      <c r="L302" s="18" t="s">
        <v>231</v>
      </c>
      <c r="M302" s="19" t="s">
        <v>37</v>
      </c>
      <c r="N302" s="19" t="s">
        <v>920</v>
      </c>
      <c r="O302" s="19" t="s">
        <v>185</v>
      </c>
      <c r="P302" s="19" t="s">
        <v>40</v>
      </c>
      <c r="Q302" s="19" t="s">
        <v>185</v>
      </c>
      <c r="R302" s="18" t="s">
        <v>179</v>
      </c>
      <c r="S302" s="19" t="s">
        <v>797</v>
      </c>
      <c r="T302" s="18" t="s">
        <v>798</v>
      </c>
      <c r="U302" s="18" t="s">
        <v>798</v>
      </c>
      <c r="V302" s="19" t="s">
        <v>400</v>
      </c>
      <c r="W302" s="19" t="s">
        <v>185</v>
      </c>
      <c r="X302" s="19" t="s">
        <v>185</v>
      </c>
      <c r="Y302" s="19" t="s">
        <v>236</v>
      </c>
      <c r="Z302" s="19" t="s">
        <v>185</v>
      </c>
      <c r="AA302" s="19" t="s">
        <v>185</v>
      </c>
      <c r="AB302" s="19" t="s">
        <v>826</v>
      </c>
      <c r="AC302" s="19" t="s">
        <v>185</v>
      </c>
      <c r="AD302" s="19" t="s">
        <v>185</v>
      </c>
      <c r="AE302" s="19" t="s">
        <v>185</v>
      </c>
      <c r="AF302" s="20" t="s">
        <v>498</v>
      </c>
      <c r="AG302" s="19" t="s">
        <v>185</v>
      </c>
      <c r="AH302" s="18" t="s">
        <v>191</v>
      </c>
      <c r="AI302" s="18" t="s">
        <v>191</v>
      </c>
      <c r="AJ302" s="19" t="s">
        <v>185</v>
      </c>
      <c r="AK302" s="21" t="s">
        <v>407</v>
      </c>
      <c r="AL302" s="22" t="s">
        <v>193</v>
      </c>
    </row>
    <row r="303" spans="1:38" ht="111" hidden="1" customHeight="1" x14ac:dyDescent="0.25">
      <c r="A303" s="8" t="str">
        <f t="shared" si="5"/>
        <v>Физические лица за исключением лиц с ОВЗ и инвалидов51.03.03 Социально-культурная деятельностьОчная</v>
      </c>
      <c r="B303" s="16">
        <v>295</v>
      </c>
      <c r="C303" s="17" t="s">
        <v>169</v>
      </c>
      <c r="D303" s="17" t="s">
        <v>170</v>
      </c>
      <c r="E303" s="18" t="s">
        <v>226</v>
      </c>
      <c r="F303" s="17" t="s">
        <v>791</v>
      </c>
      <c r="G303" s="17" t="s">
        <v>792</v>
      </c>
      <c r="H303" s="18" t="s">
        <v>921</v>
      </c>
      <c r="I303" s="18"/>
      <c r="J303" s="17" t="s">
        <v>794</v>
      </c>
      <c r="K303" s="19" t="s">
        <v>795</v>
      </c>
      <c r="L303" s="18" t="s">
        <v>231</v>
      </c>
      <c r="M303" s="19" t="s">
        <v>37</v>
      </c>
      <c r="N303" s="19" t="s">
        <v>922</v>
      </c>
      <c r="O303" s="19" t="s">
        <v>185</v>
      </c>
      <c r="P303" s="19" t="s">
        <v>40</v>
      </c>
      <c r="Q303" s="19" t="s">
        <v>185</v>
      </c>
      <c r="R303" s="18" t="s">
        <v>179</v>
      </c>
      <c r="S303" s="19" t="s">
        <v>797</v>
      </c>
      <c r="T303" s="18" t="s">
        <v>798</v>
      </c>
      <c r="U303" s="18" t="s">
        <v>798</v>
      </c>
      <c r="V303" s="19" t="s">
        <v>400</v>
      </c>
      <c r="W303" s="19" t="s">
        <v>185</v>
      </c>
      <c r="X303" s="19" t="s">
        <v>185</v>
      </c>
      <c r="Y303" s="19" t="s">
        <v>236</v>
      </c>
      <c r="Z303" s="19" t="s">
        <v>185</v>
      </c>
      <c r="AA303" s="19" t="s">
        <v>185</v>
      </c>
      <c r="AB303" s="19" t="s">
        <v>826</v>
      </c>
      <c r="AC303" s="19" t="s">
        <v>185</v>
      </c>
      <c r="AD303" s="19" t="s">
        <v>185</v>
      </c>
      <c r="AE303" s="19" t="s">
        <v>185</v>
      </c>
      <c r="AF303" s="20" t="s">
        <v>393</v>
      </c>
      <c r="AG303" s="19" t="s">
        <v>185</v>
      </c>
      <c r="AH303" s="18" t="s">
        <v>191</v>
      </c>
      <c r="AI303" s="18" t="s">
        <v>191</v>
      </c>
      <c r="AJ303" s="19" t="s">
        <v>185</v>
      </c>
      <c r="AK303" s="21" t="s">
        <v>407</v>
      </c>
      <c r="AL303" s="22" t="s">
        <v>193</v>
      </c>
    </row>
    <row r="304" spans="1:38" ht="111" hidden="1" customHeight="1" x14ac:dyDescent="0.25">
      <c r="A304" s="8" t="str">
        <f t="shared" si="5"/>
        <v>Физические лица за исключением лиц с ОВЗ и инвалидов51.03.04 Музеология и охрана объектов культурного и природного наследияОчная</v>
      </c>
      <c r="B304" s="16">
        <v>296</v>
      </c>
      <c r="C304" s="17" t="s">
        <v>169</v>
      </c>
      <c r="D304" s="17" t="s">
        <v>170</v>
      </c>
      <c r="E304" s="18" t="s">
        <v>226</v>
      </c>
      <c r="F304" s="17" t="s">
        <v>791</v>
      </c>
      <c r="G304" s="17" t="s">
        <v>792</v>
      </c>
      <c r="H304" s="18" t="s">
        <v>923</v>
      </c>
      <c r="I304" s="18"/>
      <c r="J304" s="17" t="s">
        <v>794</v>
      </c>
      <c r="K304" s="19" t="s">
        <v>795</v>
      </c>
      <c r="L304" s="18" t="s">
        <v>231</v>
      </c>
      <c r="M304" s="19" t="s">
        <v>37</v>
      </c>
      <c r="N304" s="19" t="s">
        <v>924</v>
      </c>
      <c r="O304" s="19" t="s">
        <v>185</v>
      </c>
      <c r="P304" s="19" t="s">
        <v>40</v>
      </c>
      <c r="Q304" s="19" t="s">
        <v>185</v>
      </c>
      <c r="R304" s="18" t="s">
        <v>179</v>
      </c>
      <c r="S304" s="19" t="s">
        <v>797</v>
      </c>
      <c r="T304" s="18" t="s">
        <v>798</v>
      </c>
      <c r="U304" s="18" t="s">
        <v>798</v>
      </c>
      <c r="V304" s="19" t="s">
        <v>400</v>
      </c>
      <c r="W304" s="19" t="s">
        <v>185</v>
      </c>
      <c r="X304" s="19" t="s">
        <v>185</v>
      </c>
      <c r="Y304" s="19" t="s">
        <v>236</v>
      </c>
      <c r="Z304" s="19" t="s">
        <v>185</v>
      </c>
      <c r="AA304" s="19" t="s">
        <v>185</v>
      </c>
      <c r="AB304" s="19" t="s">
        <v>826</v>
      </c>
      <c r="AC304" s="19" t="s">
        <v>185</v>
      </c>
      <c r="AD304" s="19" t="s">
        <v>185</v>
      </c>
      <c r="AE304" s="19" t="s">
        <v>185</v>
      </c>
      <c r="AF304" s="20" t="s">
        <v>498</v>
      </c>
      <c r="AG304" s="19" t="s">
        <v>185</v>
      </c>
      <c r="AH304" s="18" t="s">
        <v>191</v>
      </c>
      <c r="AI304" s="18" t="s">
        <v>191</v>
      </c>
      <c r="AJ304" s="19" t="s">
        <v>185</v>
      </c>
      <c r="AK304" s="21" t="s">
        <v>407</v>
      </c>
      <c r="AL304" s="22" t="s">
        <v>193</v>
      </c>
    </row>
    <row r="305" spans="1:38" ht="111" hidden="1" customHeight="1" x14ac:dyDescent="0.25">
      <c r="A305" s="8" t="str">
        <f t="shared" si="5"/>
        <v>Физические лица с ОВЗ и инвалиды51.03.04 Музеология и охрана объектов культурного и природного наследияОчная</v>
      </c>
      <c r="B305" s="16">
        <v>297</v>
      </c>
      <c r="C305" s="17" t="s">
        <v>169</v>
      </c>
      <c r="D305" s="17" t="s">
        <v>170</v>
      </c>
      <c r="E305" s="18" t="s">
        <v>226</v>
      </c>
      <c r="F305" s="17" t="s">
        <v>791</v>
      </c>
      <c r="G305" s="17" t="s">
        <v>792</v>
      </c>
      <c r="H305" s="18" t="s">
        <v>925</v>
      </c>
      <c r="I305" s="18"/>
      <c r="J305" s="17" t="s">
        <v>794</v>
      </c>
      <c r="K305" s="19" t="s">
        <v>795</v>
      </c>
      <c r="L305" s="18" t="s">
        <v>231</v>
      </c>
      <c r="M305" s="19" t="s">
        <v>50</v>
      </c>
      <c r="N305" s="19" t="s">
        <v>924</v>
      </c>
      <c r="O305" s="19" t="s">
        <v>185</v>
      </c>
      <c r="P305" s="19" t="s">
        <v>40</v>
      </c>
      <c r="Q305" s="19" t="s">
        <v>185</v>
      </c>
      <c r="R305" s="18" t="s">
        <v>179</v>
      </c>
      <c r="S305" s="19" t="s">
        <v>797</v>
      </c>
      <c r="T305" s="18" t="s">
        <v>798</v>
      </c>
      <c r="U305" s="18" t="s">
        <v>798</v>
      </c>
      <c r="V305" s="19" t="s">
        <v>400</v>
      </c>
      <c r="W305" s="19" t="s">
        <v>185</v>
      </c>
      <c r="X305" s="19" t="s">
        <v>185</v>
      </c>
      <c r="Y305" s="19" t="s">
        <v>236</v>
      </c>
      <c r="Z305" s="19" t="s">
        <v>185</v>
      </c>
      <c r="AA305" s="19" t="s">
        <v>185</v>
      </c>
      <c r="AB305" s="19" t="s">
        <v>826</v>
      </c>
      <c r="AC305" s="19" t="s">
        <v>185</v>
      </c>
      <c r="AD305" s="19" t="s">
        <v>185</v>
      </c>
      <c r="AE305" s="19" t="s">
        <v>185</v>
      </c>
      <c r="AF305" s="20" t="s">
        <v>498</v>
      </c>
      <c r="AG305" s="19" t="s">
        <v>185</v>
      </c>
      <c r="AH305" s="18" t="s">
        <v>191</v>
      </c>
      <c r="AI305" s="18" t="s">
        <v>191</v>
      </c>
      <c r="AJ305" s="19" t="s">
        <v>185</v>
      </c>
      <c r="AK305" s="21" t="s">
        <v>407</v>
      </c>
      <c r="AL305" s="22" t="s">
        <v>193</v>
      </c>
    </row>
    <row r="306" spans="1:38" ht="111" hidden="1" customHeight="1" x14ac:dyDescent="0.25">
      <c r="A306" s="8" t="str">
        <f t="shared" si="5"/>
        <v>Физические лица за исключением лиц с ОВЗ и инвалидов54.03.01 ДизайнОчная</v>
      </c>
      <c r="B306" s="16">
        <v>298</v>
      </c>
      <c r="C306" s="17" t="s">
        <v>169</v>
      </c>
      <c r="D306" s="17" t="s">
        <v>170</v>
      </c>
      <c r="E306" s="18" t="s">
        <v>226</v>
      </c>
      <c r="F306" s="17" t="s">
        <v>791</v>
      </c>
      <c r="G306" s="17" t="s">
        <v>792</v>
      </c>
      <c r="H306" s="18" t="s">
        <v>926</v>
      </c>
      <c r="I306" s="18"/>
      <c r="J306" s="17" t="s">
        <v>794</v>
      </c>
      <c r="K306" s="19" t="s">
        <v>795</v>
      </c>
      <c r="L306" s="18" t="s">
        <v>231</v>
      </c>
      <c r="M306" s="19" t="s">
        <v>37</v>
      </c>
      <c r="N306" s="19" t="s">
        <v>927</v>
      </c>
      <c r="O306" s="19" t="s">
        <v>185</v>
      </c>
      <c r="P306" s="19" t="s">
        <v>40</v>
      </c>
      <c r="Q306" s="19" t="s">
        <v>185</v>
      </c>
      <c r="R306" s="18" t="s">
        <v>179</v>
      </c>
      <c r="S306" s="19" t="s">
        <v>797</v>
      </c>
      <c r="T306" s="18" t="s">
        <v>798</v>
      </c>
      <c r="U306" s="18" t="s">
        <v>798</v>
      </c>
      <c r="V306" s="19" t="s">
        <v>400</v>
      </c>
      <c r="W306" s="19" t="s">
        <v>185</v>
      </c>
      <c r="X306" s="19" t="s">
        <v>185</v>
      </c>
      <c r="Y306" s="19" t="s">
        <v>236</v>
      </c>
      <c r="Z306" s="19" t="s">
        <v>185</v>
      </c>
      <c r="AA306" s="19" t="s">
        <v>185</v>
      </c>
      <c r="AB306" s="19" t="s">
        <v>826</v>
      </c>
      <c r="AC306" s="19" t="s">
        <v>185</v>
      </c>
      <c r="AD306" s="19" t="s">
        <v>185</v>
      </c>
      <c r="AE306" s="19" t="s">
        <v>185</v>
      </c>
      <c r="AF306" s="20" t="s">
        <v>393</v>
      </c>
      <c r="AG306" s="19" t="s">
        <v>185</v>
      </c>
      <c r="AH306" s="18" t="s">
        <v>191</v>
      </c>
      <c r="AI306" s="18" t="s">
        <v>191</v>
      </c>
      <c r="AJ306" s="19" t="s">
        <v>185</v>
      </c>
      <c r="AK306" s="21" t="s">
        <v>407</v>
      </c>
      <c r="AL306" s="22" t="s">
        <v>193</v>
      </c>
    </row>
    <row r="307" spans="1:38" ht="111" hidden="1" customHeight="1" x14ac:dyDescent="0.25">
      <c r="A307" s="8" t="str">
        <f t="shared" si="5"/>
        <v>Физические лица с ОВЗ и инвалиды54.03.01 ДизайнОчная</v>
      </c>
      <c r="B307" s="16">
        <v>299</v>
      </c>
      <c r="C307" s="17" t="s">
        <v>169</v>
      </c>
      <c r="D307" s="17" t="s">
        <v>170</v>
      </c>
      <c r="E307" s="18" t="s">
        <v>226</v>
      </c>
      <c r="F307" s="17" t="s">
        <v>791</v>
      </c>
      <c r="G307" s="17" t="s">
        <v>792</v>
      </c>
      <c r="H307" s="18" t="s">
        <v>928</v>
      </c>
      <c r="I307" s="18"/>
      <c r="J307" s="17" t="s">
        <v>794</v>
      </c>
      <c r="K307" s="19" t="s">
        <v>795</v>
      </c>
      <c r="L307" s="18" t="s">
        <v>231</v>
      </c>
      <c r="M307" s="19" t="s">
        <v>50</v>
      </c>
      <c r="N307" s="19" t="s">
        <v>927</v>
      </c>
      <c r="O307" s="19" t="s">
        <v>185</v>
      </c>
      <c r="P307" s="19" t="s">
        <v>40</v>
      </c>
      <c r="Q307" s="19" t="s">
        <v>185</v>
      </c>
      <c r="R307" s="18" t="s">
        <v>179</v>
      </c>
      <c r="S307" s="19" t="s">
        <v>797</v>
      </c>
      <c r="T307" s="18" t="s">
        <v>798</v>
      </c>
      <c r="U307" s="18" t="s">
        <v>798</v>
      </c>
      <c r="V307" s="19" t="s">
        <v>400</v>
      </c>
      <c r="W307" s="19" t="s">
        <v>185</v>
      </c>
      <c r="X307" s="19" t="s">
        <v>185</v>
      </c>
      <c r="Y307" s="19" t="s">
        <v>236</v>
      </c>
      <c r="Z307" s="19" t="s">
        <v>185</v>
      </c>
      <c r="AA307" s="19" t="s">
        <v>185</v>
      </c>
      <c r="AB307" s="19" t="s">
        <v>826</v>
      </c>
      <c r="AC307" s="19" t="s">
        <v>185</v>
      </c>
      <c r="AD307" s="19" t="s">
        <v>185</v>
      </c>
      <c r="AE307" s="19" t="s">
        <v>185</v>
      </c>
      <c r="AF307" s="20" t="s">
        <v>393</v>
      </c>
      <c r="AG307" s="19" t="s">
        <v>185</v>
      </c>
      <c r="AH307" s="18" t="s">
        <v>191</v>
      </c>
      <c r="AI307" s="18" t="s">
        <v>191</v>
      </c>
      <c r="AJ307" s="19" t="s">
        <v>185</v>
      </c>
      <c r="AK307" s="21" t="s">
        <v>407</v>
      </c>
      <c r="AL307" s="22" t="s">
        <v>193</v>
      </c>
    </row>
    <row r="308" spans="1:38" ht="111" hidden="1" customHeight="1" x14ac:dyDescent="0.25">
      <c r="A308" s="8" t="str">
        <f t="shared" si="5"/>
        <v>Физические лица за исключением лиц с ОВЗ и инвалидов04.05.01 Фундаментальная и прикладная химияОчная</v>
      </c>
      <c r="B308" s="16">
        <v>300</v>
      </c>
      <c r="C308" s="17" t="s">
        <v>169</v>
      </c>
      <c r="D308" s="17" t="s">
        <v>170</v>
      </c>
      <c r="E308" s="18" t="s">
        <v>226</v>
      </c>
      <c r="F308" s="17" t="s">
        <v>929</v>
      </c>
      <c r="G308" s="17" t="s">
        <v>930</v>
      </c>
      <c r="H308" s="18" t="s">
        <v>931</v>
      </c>
      <c r="I308" s="18"/>
      <c r="J308" s="17" t="s">
        <v>932</v>
      </c>
      <c r="K308" s="19" t="s">
        <v>933</v>
      </c>
      <c r="L308" s="18" t="s">
        <v>231</v>
      </c>
      <c r="M308" s="19" t="s">
        <v>37</v>
      </c>
      <c r="N308" s="19" t="s">
        <v>934</v>
      </c>
      <c r="O308" s="19" t="s">
        <v>185</v>
      </c>
      <c r="P308" s="19" t="s">
        <v>40</v>
      </c>
      <c r="Q308" s="19" t="s">
        <v>185</v>
      </c>
      <c r="R308" s="18" t="s">
        <v>179</v>
      </c>
      <c r="S308" s="19" t="s">
        <v>797</v>
      </c>
      <c r="T308" s="18" t="s">
        <v>935</v>
      </c>
      <c r="U308" s="18" t="s">
        <v>935</v>
      </c>
      <c r="V308" s="19" t="s">
        <v>400</v>
      </c>
      <c r="W308" s="19" t="s">
        <v>185</v>
      </c>
      <c r="X308" s="19" t="s">
        <v>185</v>
      </c>
      <c r="Y308" s="19" t="s">
        <v>345</v>
      </c>
      <c r="Z308" s="19" t="s">
        <v>185</v>
      </c>
      <c r="AA308" s="19" t="s">
        <v>185</v>
      </c>
      <c r="AB308" s="19" t="s">
        <v>936</v>
      </c>
      <c r="AC308" s="19" t="s">
        <v>185</v>
      </c>
      <c r="AD308" s="19" t="s">
        <v>185</v>
      </c>
      <c r="AE308" s="19" t="s">
        <v>185</v>
      </c>
      <c r="AF308" s="20" t="s">
        <v>498</v>
      </c>
      <c r="AG308" s="19" t="s">
        <v>185</v>
      </c>
      <c r="AH308" s="18" t="s">
        <v>191</v>
      </c>
      <c r="AI308" s="18" t="s">
        <v>191</v>
      </c>
      <c r="AJ308" s="19" t="s">
        <v>185</v>
      </c>
      <c r="AK308" s="21" t="s">
        <v>407</v>
      </c>
      <c r="AL308" s="22" t="s">
        <v>193</v>
      </c>
    </row>
    <row r="309" spans="1:38" ht="111" hidden="1" customHeight="1" x14ac:dyDescent="0.25">
      <c r="A309" s="8" t="str">
        <f t="shared" si="5"/>
        <v>Физические лица с ОВЗ и инвалиды04.05.01 Фундаментальная и прикладная химияОчная</v>
      </c>
      <c r="B309" s="16">
        <v>301</v>
      </c>
      <c r="C309" s="17" t="s">
        <v>169</v>
      </c>
      <c r="D309" s="17" t="s">
        <v>170</v>
      </c>
      <c r="E309" s="18" t="s">
        <v>226</v>
      </c>
      <c r="F309" s="17" t="s">
        <v>929</v>
      </c>
      <c r="G309" s="17" t="s">
        <v>930</v>
      </c>
      <c r="H309" s="18" t="s">
        <v>937</v>
      </c>
      <c r="I309" s="18"/>
      <c r="J309" s="17" t="s">
        <v>932</v>
      </c>
      <c r="K309" s="19" t="s">
        <v>933</v>
      </c>
      <c r="L309" s="18" t="s">
        <v>231</v>
      </c>
      <c r="M309" s="19" t="s">
        <v>50</v>
      </c>
      <c r="N309" s="19" t="s">
        <v>934</v>
      </c>
      <c r="O309" s="19" t="s">
        <v>185</v>
      </c>
      <c r="P309" s="19" t="s">
        <v>40</v>
      </c>
      <c r="Q309" s="19" t="s">
        <v>185</v>
      </c>
      <c r="R309" s="18" t="s">
        <v>179</v>
      </c>
      <c r="S309" s="19" t="s">
        <v>797</v>
      </c>
      <c r="T309" s="18" t="s">
        <v>935</v>
      </c>
      <c r="U309" s="18" t="s">
        <v>935</v>
      </c>
      <c r="V309" s="19" t="s">
        <v>400</v>
      </c>
      <c r="W309" s="19" t="s">
        <v>185</v>
      </c>
      <c r="X309" s="19" t="s">
        <v>185</v>
      </c>
      <c r="Y309" s="19" t="s">
        <v>236</v>
      </c>
      <c r="Z309" s="19" t="s">
        <v>185</v>
      </c>
      <c r="AA309" s="19" t="s">
        <v>185</v>
      </c>
      <c r="AB309" s="19" t="s">
        <v>938</v>
      </c>
      <c r="AC309" s="19" t="s">
        <v>185</v>
      </c>
      <c r="AD309" s="19" t="s">
        <v>185</v>
      </c>
      <c r="AE309" s="19" t="s">
        <v>939</v>
      </c>
      <c r="AF309" s="20" t="s">
        <v>498</v>
      </c>
      <c r="AG309" s="19" t="s">
        <v>185</v>
      </c>
      <c r="AH309" s="18" t="s">
        <v>191</v>
      </c>
      <c r="AI309" s="18" t="s">
        <v>191</v>
      </c>
      <c r="AJ309" s="19" t="s">
        <v>185</v>
      </c>
      <c r="AK309" s="21" t="s">
        <v>407</v>
      </c>
      <c r="AL309" s="22" t="s">
        <v>193</v>
      </c>
    </row>
    <row r="310" spans="1:38" ht="111" hidden="1" customHeight="1" x14ac:dyDescent="0.25">
      <c r="A310" s="8" t="str">
        <f t="shared" si="5"/>
        <v>Физические лица за исключением лиц с ОВЗ и инвалидов20.05.01 Пожарная безопасностьОчная</v>
      </c>
      <c r="B310" s="16">
        <v>302</v>
      </c>
      <c r="C310" s="17" t="s">
        <v>169</v>
      </c>
      <c r="D310" s="17" t="s">
        <v>170</v>
      </c>
      <c r="E310" s="18" t="s">
        <v>226</v>
      </c>
      <c r="F310" s="17" t="s">
        <v>929</v>
      </c>
      <c r="G310" s="17" t="s">
        <v>930</v>
      </c>
      <c r="H310" s="18" t="s">
        <v>940</v>
      </c>
      <c r="I310" s="18"/>
      <c r="J310" s="17" t="s">
        <v>932</v>
      </c>
      <c r="K310" s="19" t="s">
        <v>933</v>
      </c>
      <c r="L310" s="18" t="s">
        <v>231</v>
      </c>
      <c r="M310" s="19" t="s">
        <v>37</v>
      </c>
      <c r="N310" s="19" t="s">
        <v>941</v>
      </c>
      <c r="O310" s="19" t="s">
        <v>185</v>
      </c>
      <c r="P310" s="19" t="s">
        <v>40</v>
      </c>
      <c r="Q310" s="19" t="s">
        <v>185</v>
      </c>
      <c r="R310" s="18" t="s">
        <v>179</v>
      </c>
      <c r="S310" s="19" t="s">
        <v>797</v>
      </c>
      <c r="T310" s="18" t="s">
        <v>935</v>
      </c>
      <c r="U310" s="18" t="s">
        <v>935</v>
      </c>
      <c r="V310" s="19" t="s">
        <v>400</v>
      </c>
      <c r="W310" s="19" t="s">
        <v>185</v>
      </c>
      <c r="X310" s="19" t="s">
        <v>185</v>
      </c>
      <c r="Y310" s="19" t="s">
        <v>345</v>
      </c>
      <c r="Z310" s="19" t="s">
        <v>185</v>
      </c>
      <c r="AA310" s="19" t="s">
        <v>185</v>
      </c>
      <c r="AB310" s="19" t="s">
        <v>936</v>
      </c>
      <c r="AC310" s="19" t="s">
        <v>185</v>
      </c>
      <c r="AD310" s="19" t="s">
        <v>185</v>
      </c>
      <c r="AE310" s="19" t="s">
        <v>185</v>
      </c>
      <c r="AF310" s="20" t="s">
        <v>498</v>
      </c>
      <c r="AG310" s="19" t="s">
        <v>185</v>
      </c>
      <c r="AH310" s="18" t="s">
        <v>191</v>
      </c>
      <c r="AI310" s="18" t="s">
        <v>191</v>
      </c>
      <c r="AJ310" s="19" t="s">
        <v>185</v>
      </c>
      <c r="AK310" s="21" t="s">
        <v>407</v>
      </c>
      <c r="AL310" s="22" t="s">
        <v>193</v>
      </c>
    </row>
    <row r="311" spans="1:38" ht="111" hidden="1" customHeight="1" x14ac:dyDescent="0.25">
      <c r="A311" s="8" t="str">
        <f t="shared" si="5"/>
        <v>Физические лица за исключением лиц с ОВЗ и инвалидов20.05.01 Пожарная безопасностьЗаочная</v>
      </c>
      <c r="B311" s="16">
        <v>303</v>
      </c>
      <c r="C311" s="17" t="s">
        <v>169</v>
      </c>
      <c r="D311" s="17" t="s">
        <v>170</v>
      </c>
      <c r="E311" s="18" t="s">
        <v>226</v>
      </c>
      <c r="F311" s="17" t="s">
        <v>929</v>
      </c>
      <c r="G311" s="17" t="s">
        <v>930</v>
      </c>
      <c r="H311" s="18" t="s">
        <v>942</v>
      </c>
      <c r="I311" s="18"/>
      <c r="J311" s="17" t="s">
        <v>932</v>
      </c>
      <c r="K311" s="19" t="s">
        <v>933</v>
      </c>
      <c r="L311" s="18" t="s">
        <v>231</v>
      </c>
      <c r="M311" s="19" t="s">
        <v>37</v>
      </c>
      <c r="N311" s="19" t="s">
        <v>941</v>
      </c>
      <c r="O311" s="19" t="s">
        <v>185</v>
      </c>
      <c r="P311" s="19" t="s">
        <v>482</v>
      </c>
      <c r="Q311" s="19" t="s">
        <v>185</v>
      </c>
      <c r="R311" s="18" t="s">
        <v>179</v>
      </c>
      <c r="S311" s="19" t="s">
        <v>797</v>
      </c>
      <c r="T311" s="18" t="s">
        <v>935</v>
      </c>
      <c r="U311" s="18" t="s">
        <v>935</v>
      </c>
      <c r="V311" s="19" t="s">
        <v>400</v>
      </c>
      <c r="W311" s="19" t="s">
        <v>185</v>
      </c>
      <c r="X311" s="19" t="s">
        <v>185</v>
      </c>
      <c r="Y311" s="19" t="s">
        <v>345</v>
      </c>
      <c r="Z311" s="19" t="s">
        <v>185</v>
      </c>
      <c r="AA311" s="19" t="s">
        <v>185</v>
      </c>
      <c r="AB311" s="19" t="s">
        <v>943</v>
      </c>
      <c r="AC311" s="19" t="s">
        <v>185</v>
      </c>
      <c r="AD311" s="19" t="s">
        <v>185</v>
      </c>
      <c r="AE311" s="19" t="s">
        <v>185</v>
      </c>
      <c r="AF311" s="20" t="s">
        <v>498</v>
      </c>
      <c r="AG311" s="19" t="s">
        <v>185</v>
      </c>
      <c r="AH311" s="18" t="s">
        <v>191</v>
      </c>
      <c r="AI311" s="18" t="s">
        <v>191</v>
      </c>
      <c r="AJ311" s="19" t="s">
        <v>185</v>
      </c>
      <c r="AK311" s="21" t="s">
        <v>407</v>
      </c>
      <c r="AL311" s="22" t="s">
        <v>193</v>
      </c>
    </row>
    <row r="312" spans="1:38" ht="111" hidden="1" customHeight="1" x14ac:dyDescent="0.25">
      <c r="A312" s="8" t="str">
        <f t="shared" si="5"/>
        <v>Физические лица за исключением лиц с ОВЗ и инвалидов31.05.01 Лечебное делоОчная</v>
      </c>
      <c r="B312" s="16">
        <v>304</v>
      </c>
      <c r="C312" s="17" t="s">
        <v>169</v>
      </c>
      <c r="D312" s="17" t="s">
        <v>170</v>
      </c>
      <c r="E312" s="18" t="s">
        <v>226</v>
      </c>
      <c r="F312" s="17" t="s">
        <v>929</v>
      </c>
      <c r="G312" s="17" t="s">
        <v>930</v>
      </c>
      <c r="H312" s="18" t="s">
        <v>944</v>
      </c>
      <c r="I312" s="18"/>
      <c r="J312" s="17" t="s">
        <v>932</v>
      </c>
      <c r="K312" s="19" t="s">
        <v>933</v>
      </c>
      <c r="L312" s="18" t="s">
        <v>231</v>
      </c>
      <c r="M312" s="19" t="s">
        <v>37</v>
      </c>
      <c r="N312" s="19" t="s">
        <v>945</v>
      </c>
      <c r="O312" s="19" t="s">
        <v>185</v>
      </c>
      <c r="P312" s="19" t="s">
        <v>40</v>
      </c>
      <c r="Q312" s="19" t="s">
        <v>185</v>
      </c>
      <c r="R312" s="18" t="s">
        <v>179</v>
      </c>
      <c r="S312" s="19" t="s">
        <v>797</v>
      </c>
      <c r="T312" s="18" t="s">
        <v>935</v>
      </c>
      <c r="U312" s="18" t="s">
        <v>935</v>
      </c>
      <c r="V312" s="19" t="s">
        <v>400</v>
      </c>
      <c r="W312" s="19" t="s">
        <v>185</v>
      </c>
      <c r="X312" s="19" t="s">
        <v>185</v>
      </c>
      <c r="Y312" s="19" t="s">
        <v>345</v>
      </c>
      <c r="Z312" s="19" t="s">
        <v>185</v>
      </c>
      <c r="AA312" s="19" t="s">
        <v>185</v>
      </c>
      <c r="AB312" s="19" t="s">
        <v>943</v>
      </c>
      <c r="AC312" s="19" t="s">
        <v>185</v>
      </c>
      <c r="AD312" s="19" t="s">
        <v>185</v>
      </c>
      <c r="AE312" s="19" t="s">
        <v>185</v>
      </c>
      <c r="AF312" s="20" t="s">
        <v>503</v>
      </c>
      <c r="AG312" s="19" t="s">
        <v>185</v>
      </c>
      <c r="AH312" s="18" t="s">
        <v>191</v>
      </c>
      <c r="AI312" s="18" t="s">
        <v>191</v>
      </c>
      <c r="AJ312" s="19" t="s">
        <v>185</v>
      </c>
      <c r="AK312" s="21" t="s">
        <v>407</v>
      </c>
      <c r="AL312" s="22" t="s">
        <v>193</v>
      </c>
    </row>
    <row r="313" spans="1:38" ht="111" hidden="1" customHeight="1" x14ac:dyDescent="0.25">
      <c r="A313" s="8" t="str">
        <f t="shared" si="5"/>
        <v>Физические лица с ОВЗ и инвалиды31.05.01 Лечебное делоОчная</v>
      </c>
      <c r="B313" s="16">
        <v>305</v>
      </c>
      <c r="C313" s="17" t="s">
        <v>169</v>
      </c>
      <c r="D313" s="17" t="s">
        <v>170</v>
      </c>
      <c r="E313" s="18" t="s">
        <v>226</v>
      </c>
      <c r="F313" s="17" t="s">
        <v>929</v>
      </c>
      <c r="G313" s="17" t="s">
        <v>930</v>
      </c>
      <c r="H313" s="18" t="s">
        <v>946</v>
      </c>
      <c r="I313" s="18"/>
      <c r="J313" s="17" t="s">
        <v>932</v>
      </c>
      <c r="K313" s="19" t="s">
        <v>933</v>
      </c>
      <c r="L313" s="18" t="s">
        <v>231</v>
      </c>
      <c r="M313" s="19" t="s">
        <v>50</v>
      </c>
      <c r="N313" s="19" t="s">
        <v>945</v>
      </c>
      <c r="O313" s="19" t="s">
        <v>185</v>
      </c>
      <c r="P313" s="19" t="s">
        <v>40</v>
      </c>
      <c r="Q313" s="19" t="s">
        <v>185</v>
      </c>
      <c r="R313" s="18" t="s">
        <v>179</v>
      </c>
      <c r="S313" s="19" t="s">
        <v>797</v>
      </c>
      <c r="T313" s="18" t="s">
        <v>935</v>
      </c>
      <c r="U313" s="18" t="s">
        <v>935</v>
      </c>
      <c r="V313" s="19" t="s">
        <v>400</v>
      </c>
      <c r="W313" s="19" t="s">
        <v>185</v>
      </c>
      <c r="X313" s="19" t="s">
        <v>185</v>
      </c>
      <c r="Y313" s="19" t="s">
        <v>345</v>
      </c>
      <c r="Z313" s="19" t="s">
        <v>185</v>
      </c>
      <c r="AA313" s="19" t="s">
        <v>185</v>
      </c>
      <c r="AB313" s="19" t="s">
        <v>943</v>
      </c>
      <c r="AC313" s="19" t="s">
        <v>185</v>
      </c>
      <c r="AD313" s="19" t="s">
        <v>185</v>
      </c>
      <c r="AE313" s="19" t="s">
        <v>185</v>
      </c>
      <c r="AF313" s="20" t="s">
        <v>947</v>
      </c>
      <c r="AG313" s="19" t="s">
        <v>185</v>
      </c>
      <c r="AH313" s="18" t="s">
        <v>191</v>
      </c>
      <c r="AI313" s="18" t="s">
        <v>191</v>
      </c>
      <c r="AJ313" s="19" t="s">
        <v>185</v>
      </c>
      <c r="AK313" s="21" t="s">
        <v>407</v>
      </c>
      <c r="AL313" s="22" t="s">
        <v>193</v>
      </c>
    </row>
    <row r="314" spans="1:38" ht="111" hidden="1" customHeight="1" x14ac:dyDescent="0.25">
      <c r="A314" s="8" t="str">
        <f t="shared" si="5"/>
        <v>Физические лица за исключением лиц с ОВЗ и инвалидов31.05.02 ПедиатрияОчная</v>
      </c>
      <c r="B314" s="16">
        <v>306</v>
      </c>
      <c r="C314" s="17" t="s">
        <v>169</v>
      </c>
      <c r="D314" s="17" t="s">
        <v>170</v>
      </c>
      <c r="E314" s="18" t="s">
        <v>226</v>
      </c>
      <c r="F314" s="17" t="s">
        <v>929</v>
      </c>
      <c r="G314" s="17" t="s">
        <v>930</v>
      </c>
      <c r="H314" s="18" t="s">
        <v>948</v>
      </c>
      <c r="I314" s="18"/>
      <c r="J314" s="17" t="s">
        <v>932</v>
      </c>
      <c r="K314" s="19" t="s">
        <v>933</v>
      </c>
      <c r="L314" s="18" t="s">
        <v>231</v>
      </c>
      <c r="M314" s="19" t="s">
        <v>37</v>
      </c>
      <c r="N314" s="19" t="s">
        <v>949</v>
      </c>
      <c r="O314" s="19" t="s">
        <v>185</v>
      </c>
      <c r="P314" s="19" t="s">
        <v>40</v>
      </c>
      <c r="Q314" s="19" t="s">
        <v>185</v>
      </c>
      <c r="R314" s="18" t="s">
        <v>179</v>
      </c>
      <c r="S314" s="19" t="s">
        <v>797</v>
      </c>
      <c r="T314" s="18" t="s">
        <v>935</v>
      </c>
      <c r="U314" s="18" t="s">
        <v>935</v>
      </c>
      <c r="V314" s="19" t="s">
        <v>400</v>
      </c>
      <c r="W314" s="19" t="s">
        <v>185</v>
      </c>
      <c r="X314" s="19" t="s">
        <v>185</v>
      </c>
      <c r="Y314" s="19" t="s">
        <v>345</v>
      </c>
      <c r="Z314" s="19" t="s">
        <v>185</v>
      </c>
      <c r="AA314" s="19" t="s">
        <v>185</v>
      </c>
      <c r="AB314" s="19" t="s">
        <v>936</v>
      </c>
      <c r="AC314" s="19" t="s">
        <v>185</v>
      </c>
      <c r="AD314" s="19" t="s">
        <v>185</v>
      </c>
      <c r="AE314" s="19" t="s">
        <v>185</v>
      </c>
      <c r="AF314" s="20" t="s">
        <v>498</v>
      </c>
      <c r="AG314" s="19" t="s">
        <v>185</v>
      </c>
      <c r="AH314" s="18" t="s">
        <v>191</v>
      </c>
      <c r="AI314" s="18" t="s">
        <v>191</v>
      </c>
      <c r="AJ314" s="19" t="s">
        <v>185</v>
      </c>
      <c r="AK314" s="21" t="s">
        <v>407</v>
      </c>
      <c r="AL314" s="22" t="s">
        <v>193</v>
      </c>
    </row>
    <row r="315" spans="1:38" ht="111" hidden="1" customHeight="1" x14ac:dyDescent="0.25">
      <c r="A315" s="8" t="str">
        <f t="shared" si="5"/>
        <v>Физические лица с ОВЗ и инвалиды31.05.02 ПедиатрияОчная</v>
      </c>
      <c r="B315" s="16">
        <v>307</v>
      </c>
      <c r="C315" s="17" t="s">
        <v>169</v>
      </c>
      <c r="D315" s="17" t="s">
        <v>170</v>
      </c>
      <c r="E315" s="18" t="s">
        <v>226</v>
      </c>
      <c r="F315" s="17" t="s">
        <v>929</v>
      </c>
      <c r="G315" s="17" t="s">
        <v>930</v>
      </c>
      <c r="H315" s="18" t="s">
        <v>950</v>
      </c>
      <c r="I315" s="18"/>
      <c r="J315" s="17" t="s">
        <v>932</v>
      </c>
      <c r="K315" s="19" t="s">
        <v>933</v>
      </c>
      <c r="L315" s="18" t="s">
        <v>231</v>
      </c>
      <c r="M315" s="19" t="s">
        <v>50</v>
      </c>
      <c r="N315" s="19" t="s">
        <v>949</v>
      </c>
      <c r="O315" s="19" t="s">
        <v>185</v>
      </c>
      <c r="P315" s="19" t="s">
        <v>40</v>
      </c>
      <c r="Q315" s="19" t="s">
        <v>185</v>
      </c>
      <c r="R315" s="18" t="s">
        <v>179</v>
      </c>
      <c r="S315" s="19" t="s">
        <v>797</v>
      </c>
      <c r="T315" s="18" t="s">
        <v>935</v>
      </c>
      <c r="U315" s="18" t="s">
        <v>935</v>
      </c>
      <c r="V315" s="19" t="s">
        <v>400</v>
      </c>
      <c r="W315" s="19" t="s">
        <v>185</v>
      </c>
      <c r="X315" s="19" t="s">
        <v>185</v>
      </c>
      <c r="Y315" s="19" t="s">
        <v>345</v>
      </c>
      <c r="Z315" s="19" t="s">
        <v>185</v>
      </c>
      <c r="AA315" s="19" t="s">
        <v>185</v>
      </c>
      <c r="AB315" s="19" t="s">
        <v>943</v>
      </c>
      <c r="AC315" s="19" t="s">
        <v>185</v>
      </c>
      <c r="AD315" s="19" t="s">
        <v>185</v>
      </c>
      <c r="AE315" s="19" t="s">
        <v>185</v>
      </c>
      <c r="AF315" s="20" t="s">
        <v>498</v>
      </c>
      <c r="AG315" s="19" t="s">
        <v>185</v>
      </c>
      <c r="AH315" s="18" t="s">
        <v>191</v>
      </c>
      <c r="AI315" s="18" t="s">
        <v>191</v>
      </c>
      <c r="AJ315" s="19" t="s">
        <v>185</v>
      </c>
      <c r="AK315" s="21" t="s">
        <v>407</v>
      </c>
      <c r="AL315" s="22" t="s">
        <v>193</v>
      </c>
    </row>
    <row r="316" spans="1:38" ht="111" hidden="1" customHeight="1" x14ac:dyDescent="0.25">
      <c r="A316" s="8" t="str">
        <f t="shared" si="5"/>
        <v>Физические лица за исключением лиц с ОВЗ и инвалидов37.05.01 Клиническая психологияОчная</v>
      </c>
      <c r="B316" s="16">
        <v>308</v>
      </c>
      <c r="C316" s="17" t="s">
        <v>169</v>
      </c>
      <c r="D316" s="17" t="s">
        <v>170</v>
      </c>
      <c r="E316" s="18" t="s">
        <v>226</v>
      </c>
      <c r="F316" s="17" t="s">
        <v>929</v>
      </c>
      <c r="G316" s="17" t="s">
        <v>930</v>
      </c>
      <c r="H316" s="18" t="s">
        <v>951</v>
      </c>
      <c r="I316" s="18"/>
      <c r="J316" s="17" t="s">
        <v>932</v>
      </c>
      <c r="K316" s="19" t="s">
        <v>933</v>
      </c>
      <c r="L316" s="18" t="s">
        <v>231</v>
      </c>
      <c r="M316" s="19" t="s">
        <v>37</v>
      </c>
      <c r="N316" s="19" t="s">
        <v>952</v>
      </c>
      <c r="O316" s="19" t="s">
        <v>185</v>
      </c>
      <c r="P316" s="19" t="s">
        <v>40</v>
      </c>
      <c r="Q316" s="19" t="s">
        <v>185</v>
      </c>
      <c r="R316" s="18" t="s">
        <v>179</v>
      </c>
      <c r="S316" s="19" t="s">
        <v>797</v>
      </c>
      <c r="T316" s="18" t="s">
        <v>935</v>
      </c>
      <c r="U316" s="18" t="s">
        <v>935</v>
      </c>
      <c r="V316" s="19" t="s">
        <v>400</v>
      </c>
      <c r="W316" s="19" t="s">
        <v>185</v>
      </c>
      <c r="X316" s="19" t="s">
        <v>185</v>
      </c>
      <c r="Y316" s="19" t="s">
        <v>345</v>
      </c>
      <c r="Z316" s="19" t="s">
        <v>185</v>
      </c>
      <c r="AA316" s="19" t="s">
        <v>185</v>
      </c>
      <c r="AB316" s="19" t="s">
        <v>943</v>
      </c>
      <c r="AC316" s="19" t="s">
        <v>185</v>
      </c>
      <c r="AD316" s="19" t="s">
        <v>185</v>
      </c>
      <c r="AE316" s="19" t="s">
        <v>185</v>
      </c>
      <c r="AF316" s="20" t="s">
        <v>498</v>
      </c>
      <c r="AG316" s="19" t="s">
        <v>185</v>
      </c>
      <c r="AH316" s="18" t="s">
        <v>191</v>
      </c>
      <c r="AI316" s="18" t="s">
        <v>191</v>
      </c>
      <c r="AJ316" s="19" t="s">
        <v>185</v>
      </c>
      <c r="AK316" s="21" t="s">
        <v>407</v>
      </c>
      <c r="AL316" s="22" t="s">
        <v>193</v>
      </c>
    </row>
    <row r="317" spans="1:38" ht="111" hidden="1" customHeight="1" x14ac:dyDescent="0.25">
      <c r="A317" s="8" t="str">
        <f t="shared" si="5"/>
        <v>Физические лица с ОВЗ и инвалиды37.05.01 Клиническая психологияОчная</v>
      </c>
      <c r="B317" s="16">
        <v>309</v>
      </c>
      <c r="C317" s="17" t="s">
        <v>169</v>
      </c>
      <c r="D317" s="17" t="s">
        <v>170</v>
      </c>
      <c r="E317" s="18" t="s">
        <v>226</v>
      </c>
      <c r="F317" s="17" t="s">
        <v>929</v>
      </c>
      <c r="G317" s="17" t="s">
        <v>930</v>
      </c>
      <c r="H317" s="18" t="s">
        <v>953</v>
      </c>
      <c r="I317" s="18"/>
      <c r="J317" s="17" t="s">
        <v>932</v>
      </c>
      <c r="K317" s="19" t="s">
        <v>933</v>
      </c>
      <c r="L317" s="18" t="s">
        <v>231</v>
      </c>
      <c r="M317" s="19" t="s">
        <v>50</v>
      </c>
      <c r="N317" s="19" t="s">
        <v>952</v>
      </c>
      <c r="O317" s="19" t="s">
        <v>185</v>
      </c>
      <c r="P317" s="19" t="s">
        <v>40</v>
      </c>
      <c r="Q317" s="19" t="s">
        <v>185</v>
      </c>
      <c r="R317" s="18" t="s">
        <v>179</v>
      </c>
      <c r="S317" s="19" t="s">
        <v>797</v>
      </c>
      <c r="T317" s="18" t="s">
        <v>935</v>
      </c>
      <c r="U317" s="18" t="s">
        <v>935</v>
      </c>
      <c r="V317" s="19" t="s">
        <v>400</v>
      </c>
      <c r="W317" s="19" t="s">
        <v>185</v>
      </c>
      <c r="X317" s="19" t="s">
        <v>185</v>
      </c>
      <c r="Y317" s="19" t="s">
        <v>345</v>
      </c>
      <c r="Z317" s="19" t="s">
        <v>185</v>
      </c>
      <c r="AA317" s="19" t="s">
        <v>185</v>
      </c>
      <c r="AB317" s="19" t="s">
        <v>943</v>
      </c>
      <c r="AC317" s="19" t="s">
        <v>185</v>
      </c>
      <c r="AD317" s="19" t="s">
        <v>185</v>
      </c>
      <c r="AE317" s="19" t="s">
        <v>185</v>
      </c>
      <c r="AF317" s="20" t="s">
        <v>498</v>
      </c>
      <c r="AG317" s="19" t="s">
        <v>185</v>
      </c>
      <c r="AH317" s="18" t="s">
        <v>191</v>
      </c>
      <c r="AI317" s="18" t="s">
        <v>191</v>
      </c>
      <c r="AJ317" s="19" t="s">
        <v>185</v>
      </c>
      <c r="AK317" s="21" t="s">
        <v>407</v>
      </c>
      <c r="AL317" s="22" t="s">
        <v>193</v>
      </c>
    </row>
    <row r="318" spans="1:38" ht="111" hidden="1" customHeight="1" x14ac:dyDescent="0.25">
      <c r="A318" s="8" t="str">
        <f t="shared" si="5"/>
        <v>Физические лица за исключением лиц с ОВЗ и инвалидов37.05.02 Психология служебной деятельностиОчная</v>
      </c>
      <c r="B318" s="16">
        <v>310</v>
      </c>
      <c r="C318" s="17" t="s">
        <v>169</v>
      </c>
      <c r="D318" s="17" t="s">
        <v>170</v>
      </c>
      <c r="E318" s="18" t="s">
        <v>226</v>
      </c>
      <c r="F318" s="17" t="s">
        <v>929</v>
      </c>
      <c r="G318" s="17" t="s">
        <v>930</v>
      </c>
      <c r="H318" s="18" t="s">
        <v>954</v>
      </c>
      <c r="I318" s="18"/>
      <c r="J318" s="17" t="s">
        <v>932</v>
      </c>
      <c r="K318" s="19" t="s">
        <v>933</v>
      </c>
      <c r="L318" s="18" t="s">
        <v>231</v>
      </c>
      <c r="M318" s="19" t="s">
        <v>37</v>
      </c>
      <c r="N318" s="19" t="s">
        <v>955</v>
      </c>
      <c r="O318" s="19" t="s">
        <v>185</v>
      </c>
      <c r="P318" s="19" t="s">
        <v>40</v>
      </c>
      <c r="Q318" s="19" t="s">
        <v>185</v>
      </c>
      <c r="R318" s="18" t="s">
        <v>179</v>
      </c>
      <c r="S318" s="19" t="s">
        <v>797</v>
      </c>
      <c r="T318" s="18" t="s">
        <v>935</v>
      </c>
      <c r="U318" s="18" t="s">
        <v>935</v>
      </c>
      <c r="V318" s="19" t="s">
        <v>400</v>
      </c>
      <c r="W318" s="19" t="s">
        <v>185</v>
      </c>
      <c r="X318" s="19" t="s">
        <v>185</v>
      </c>
      <c r="Y318" s="19" t="s">
        <v>345</v>
      </c>
      <c r="Z318" s="19" t="s">
        <v>185</v>
      </c>
      <c r="AA318" s="19" t="s">
        <v>185</v>
      </c>
      <c r="AB318" s="19" t="s">
        <v>943</v>
      </c>
      <c r="AC318" s="19" t="s">
        <v>185</v>
      </c>
      <c r="AD318" s="19" t="s">
        <v>185</v>
      </c>
      <c r="AE318" s="19" t="s">
        <v>185</v>
      </c>
      <c r="AF318" s="20" t="s">
        <v>498</v>
      </c>
      <c r="AG318" s="19" t="s">
        <v>185</v>
      </c>
      <c r="AH318" s="18" t="s">
        <v>191</v>
      </c>
      <c r="AI318" s="18" t="s">
        <v>191</v>
      </c>
      <c r="AJ318" s="19" t="s">
        <v>185</v>
      </c>
      <c r="AK318" s="21" t="s">
        <v>407</v>
      </c>
      <c r="AL318" s="22" t="s">
        <v>193</v>
      </c>
    </row>
    <row r="319" spans="1:38" ht="111" hidden="1" customHeight="1" x14ac:dyDescent="0.25">
      <c r="A319" s="8" t="str">
        <f t="shared" si="5"/>
        <v>Физические лица с ОВЗ и инвалиды37.05.02 Психология служебной деятельностиОчная</v>
      </c>
      <c r="B319" s="16">
        <v>311</v>
      </c>
      <c r="C319" s="17" t="s">
        <v>169</v>
      </c>
      <c r="D319" s="17" t="s">
        <v>170</v>
      </c>
      <c r="E319" s="18" t="s">
        <v>226</v>
      </c>
      <c r="F319" s="17" t="s">
        <v>929</v>
      </c>
      <c r="G319" s="17" t="s">
        <v>930</v>
      </c>
      <c r="H319" s="18" t="s">
        <v>956</v>
      </c>
      <c r="I319" s="18"/>
      <c r="J319" s="17" t="s">
        <v>932</v>
      </c>
      <c r="K319" s="19" t="s">
        <v>933</v>
      </c>
      <c r="L319" s="18" t="s">
        <v>231</v>
      </c>
      <c r="M319" s="19" t="s">
        <v>50</v>
      </c>
      <c r="N319" s="19" t="s">
        <v>955</v>
      </c>
      <c r="O319" s="19" t="s">
        <v>185</v>
      </c>
      <c r="P319" s="19" t="s">
        <v>40</v>
      </c>
      <c r="Q319" s="19" t="s">
        <v>185</v>
      </c>
      <c r="R319" s="18" t="s">
        <v>179</v>
      </c>
      <c r="S319" s="19" t="s">
        <v>797</v>
      </c>
      <c r="T319" s="18" t="s">
        <v>935</v>
      </c>
      <c r="U319" s="18" t="s">
        <v>935</v>
      </c>
      <c r="V319" s="19" t="s">
        <v>400</v>
      </c>
      <c r="W319" s="19" t="s">
        <v>185</v>
      </c>
      <c r="X319" s="19" t="s">
        <v>185</v>
      </c>
      <c r="Y319" s="19" t="s">
        <v>345</v>
      </c>
      <c r="Z319" s="19" t="s">
        <v>185</v>
      </c>
      <c r="AA319" s="19" t="s">
        <v>185</v>
      </c>
      <c r="AB319" s="19" t="s">
        <v>943</v>
      </c>
      <c r="AC319" s="19" t="s">
        <v>185</v>
      </c>
      <c r="AD319" s="19" t="s">
        <v>185</v>
      </c>
      <c r="AE319" s="19" t="s">
        <v>185</v>
      </c>
      <c r="AF319" s="20" t="s">
        <v>498</v>
      </c>
      <c r="AG319" s="19" t="s">
        <v>185</v>
      </c>
      <c r="AH319" s="18" t="s">
        <v>191</v>
      </c>
      <c r="AI319" s="18" t="s">
        <v>191</v>
      </c>
      <c r="AJ319" s="19" t="s">
        <v>185</v>
      </c>
      <c r="AK319" s="21" t="s">
        <v>407</v>
      </c>
      <c r="AL319" s="22" t="s">
        <v>193</v>
      </c>
    </row>
    <row r="320" spans="1:38" ht="111" hidden="1" customHeight="1" x14ac:dyDescent="0.25">
      <c r="A320" s="8" t="str">
        <f t="shared" si="5"/>
        <v>Физические лица за исключением лиц с ОВЗ и инвалидов38.05.01 Экономическая безопасностьОчная</v>
      </c>
      <c r="B320" s="16">
        <v>312</v>
      </c>
      <c r="C320" s="17" t="s">
        <v>169</v>
      </c>
      <c r="D320" s="17" t="s">
        <v>170</v>
      </c>
      <c r="E320" s="18" t="s">
        <v>226</v>
      </c>
      <c r="F320" s="17" t="s">
        <v>929</v>
      </c>
      <c r="G320" s="17" t="s">
        <v>930</v>
      </c>
      <c r="H320" s="18" t="s">
        <v>957</v>
      </c>
      <c r="I320" s="18"/>
      <c r="J320" s="17" t="s">
        <v>932</v>
      </c>
      <c r="K320" s="19" t="s">
        <v>933</v>
      </c>
      <c r="L320" s="18" t="s">
        <v>231</v>
      </c>
      <c r="M320" s="19" t="s">
        <v>37</v>
      </c>
      <c r="N320" s="19" t="s">
        <v>958</v>
      </c>
      <c r="O320" s="19" t="s">
        <v>185</v>
      </c>
      <c r="P320" s="19" t="s">
        <v>40</v>
      </c>
      <c r="Q320" s="19" t="s">
        <v>185</v>
      </c>
      <c r="R320" s="18" t="s">
        <v>179</v>
      </c>
      <c r="S320" s="19" t="s">
        <v>797</v>
      </c>
      <c r="T320" s="18" t="s">
        <v>935</v>
      </c>
      <c r="U320" s="18" t="s">
        <v>935</v>
      </c>
      <c r="V320" s="19" t="s">
        <v>400</v>
      </c>
      <c r="W320" s="19" t="s">
        <v>185</v>
      </c>
      <c r="X320" s="19" t="s">
        <v>185</v>
      </c>
      <c r="Y320" s="19" t="s">
        <v>345</v>
      </c>
      <c r="Z320" s="19" t="s">
        <v>185</v>
      </c>
      <c r="AA320" s="19" t="s">
        <v>185</v>
      </c>
      <c r="AB320" s="19" t="s">
        <v>943</v>
      </c>
      <c r="AC320" s="19" t="s">
        <v>185</v>
      </c>
      <c r="AD320" s="19" t="s">
        <v>185</v>
      </c>
      <c r="AE320" s="19" t="s">
        <v>185</v>
      </c>
      <c r="AF320" s="20" t="s">
        <v>498</v>
      </c>
      <c r="AG320" s="19" t="s">
        <v>185</v>
      </c>
      <c r="AH320" s="18" t="s">
        <v>191</v>
      </c>
      <c r="AI320" s="18" t="s">
        <v>191</v>
      </c>
      <c r="AJ320" s="19" t="s">
        <v>185</v>
      </c>
      <c r="AK320" s="21" t="s">
        <v>407</v>
      </c>
      <c r="AL320" s="22" t="s">
        <v>193</v>
      </c>
    </row>
    <row r="321" spans="1:38" ht="111" hidden="1" customHeight="1" x14ac:dyDescent="0.25">
      <c r="A321" s="8" t="str">
        <f t="shared" si="5"/>
        <v>Физические лица за исключением лиц с ОВЗ и инвалидов38.05.02 Таможенное делоОчная</v>
      </c>
      <c r="B321" s="16">
        <v>313</v>
      </c>
      <c r="C321" s="17" t="s">
        <v>169</v>
      </c>
      <c r="D321" s="17" t="s">
        <v>170</v>
      </c>
      <c r="E321" s="18" t="s">
        <v>226</v>
      </c>
      <c r="F321" s="17" t="s">
        <v>929</v>
      </c>
      <c r="G321" s="17" t="s">
        <v>930</v>
      </c>
      <c r="H321" s="18" t="s">
        <v>959</v>
      </c>
      <c r="I321" s="18"/>
      <c r="J321" s="17" t="s">
        <v>932</v>
      </c>
      <c r="K321" s="19" t="s">
        <v>933</v>
      </c>
      <c r="L321" s="18" t="s">
        <v>231</v>
      </c>
      <c r="M321" s="19" t="s">
        <v>37</v>
      </c>
      <c r="N321" s="19" t="s">
        <v>960</v>
      </c>
      <c r="O321" s="19" t="s">
        <v>185</v>
      </c>
      <c r="P321" s="19" t="s">
        <v>40</v>
      </c>
      <c r="Q321" s="19" t="s">
        <v>185</v>
      </c>
      <c r="R321" s="18" t="s">
        <v>179</v>
      </c>
      <c r="S321" s="19" t="s">
        <v>797</v>
      </c>
      <c r="T321" s="18" t="s">
        <v>935</v>
      </c>
      <c r="U321" s="18" t="s">
        <v>935</v>
      </c>
      <c r="V321" s="19" t="s">
        <v>400</v>
      </c>
      <c r="W321" s="19" t="s">
        <v>185</v>
      </c>
      <c r="X321" s="19" t="s">
        <v>185</v>
      </c>
      <c r="Y321" s="19" t="s">
        <v>345</v>
      </c>
      <c r="Z321" s="19" t="s">
        <v>185</v>
      </c>
      <c r="AA321" s="19" t="s">
        <v>185</v>
      </c>
      <c r="AB321" s="19" t="s">
        <v>943</v>
      </c>
      <c r="AC321" s="19" t="s">
        <v>185</v>
      </c>
      <c r="AD321" s="19" t="s">
        <v>185</v>
      </c>
      <c r="AE321" s="19" t="s">
        <v>185</v>
      </c>
      <c r="AF321" s="20" t="s">
        <v>498</v>
      </c>
      <c r="AG321" s="19" t="s">
        <v>185</v>
      </c>
      <c r="AH321" s="18" t="s">
        <v>191</v>
      </c>
      <c r="AI321" s="18" t="s">
        <v>191</v>
      </c>
      <c r="AJ321" s="19" t="s">
        <v>185</v>
      </c>
      <c r="AK321" s="21" t="s">
        <v>407</v>
      </c>
      <c r="AL321" s="22" t="s">
        <v>193</v>
      </c>
    </row>
    <row r="322" spans="1:38" ht="111" hidden="1" customHeight="1" x14ac:dyDescent="0.25">
      <c r="A322" s="8" t="str">
        <f t="shared" si="5"/>
        <v>Физические лица за исключением лиц с ОВЗ и инвалидов01.04.02 Прикладная математика и информатикаОчная</v>
      </c>
      <c r="B322" s="16">
        <v>314</v>
      </c>
      <c r="C322" s="17" t="s">
        <v>169</v>
      </c>
      <c r="D322" s="17" t="s">
        <v>170</v>
      </c>
      <c r="E322" s="18" t="s">
        <v>226</v>
      </c>
      <c r="F322" s="17" t="s">
        <v>961</v>
      </c>
      <c r="G322" s="17" t="s">
        <v>962</v>
      </c>
      <c r="H322" s="18" t="s">
        <v>963</v>
      </c>
      <c r="I322" s="18"/>
      <c r="J322" s="17" t="s">
        <v>964</v>
      </c>
      <c r="K322" s="19" t="s">
        <v>965</v>
      </c>
      <c r="L322" s="18" t="s">
        <v>231</v>
      </c>
      <c r="M322" s="19" t="s">
        <v>37</v>
      </c>
      <c r="N322" s="19" t="s">
        <v>966</v>
      </c>
      <c r="O322" s="19" t="s">
        <v>185</v>
      </c>
      <c r="P322" s="19" t="s">
        <v>40</v>
      </c>
      <c r="Q322" s="19" t="s">
        <v>185</v>
      </c>
      <c r="R322" s="18" t="s">
        <v>179</v>
      </c>
      <c r="S322" s="19" t="s">
        <v>967</v>
      </c>
      <c r="T322" s="18" t="s">
        <v>968</v>
      </c>
      <c r="U322" s="18" t="s">
        <v>968</v>
      </c>
      <c r="V322" s="19" t="s">
        <v>400</v>
      </c>
      <c r="W322" s="19" t="s">
        <v>185</v>
      </c>
      <c r="X322" s="19" t="s">
        <v>185</v>
      </c>
      <c r="Y322" s="19" t="s">
        <v>345</v>
      </c>
      <c r="Z322" s="19" t="s">
        <v>185</v>
      </c>
      <c r="AA322" s="19" t="s">
        <v>185</v>
      </c>
      <c r="AB322" s="19" t="s">
        <v>943</v>
      </c>
      <c r="AC322" s="19" t="s">
        <v>185</v>
      </c>
      <c r="AD322" s="19" t="s">
        <v>185</v>
      </c>
      <c r="AE322" s="19" t="s">
        <v>185</v>
      </c>
      <c r="AF322" s="20" t="s">
        <v>498</v>
      </c>
      <c r="AG322" s="19" t="s">
        <v>185</v>
      </c>
      <c r="AH322" s="18" t="s">
        <v>191</v>
      </c>
      <c r="AI322" s="18" t="s">
        <v>191</v>
      </c>
      <c r="AJ322" s="19" t="s">
        <v>185</v>
      </c>
      <c r="AK322" s="21" t="s">
        <v>407</v>
      </c>
      <c r="AL322" s="22" t="s">
        <v>193</v>
      </c>
    </row>
    <row r="323" spans="1:38" ht="111" hidden="1" customHeight="1" x14ac:dyDescent="0.25">
      <c r="A323" s="8" t="str">
        <f t="shared" si="5"/>
        <v>Физические лица за исключением лиц с ОВЗ и инвалидов03.04.02 ФизикаОчная</v>
      </c>
      <c r="B323" s="16">
        <v>315</v>
      </c>
      <c r="C323" s="17" t="s">
        <v>169</v>
      </c>
      <c r="D323" s="17" t="s">
        <v>170</v>
      </c>
      <c r="E323" s="18" t="s">
        <v>226</v>
      </c>
      <c r="F323" s="17" t="s">
        <v>961</v>
      </c>
      <c r="G323" s="17" t="s">
        <v>962</v>
      </c>
      <c r="H323" s="18" t="s">
        <v>969</v>
      </c>
      <c r="I323" s="18"/>
      <c r="J323" s="17" t="s">
        <v>964</v>
      </c>
      <c r="K323" s="19" t="s">
        <v>965</v>
      </c>
      <c r="L323" s="18" t="s">
        <v>231</v>
      </c>
      <c r="M323" s="19" t="s">
        <v>37</v>
      </c>
      <c r="N323" s="19" t="s">
        <v>970</v>
      </c>
      <c r="O323" s="19" t="s">
        <v>185</v>
      </c>
      <c r="P323" s="19" t="s">
        <v>40</v>
      </c>
      <c r="Q323" s="19" t="s">
        <v>185</v>
      </c>
      <c r="R323" s="18" t="s">
        <v>179</v>
      </c>
      <c r="S323" s="19" t="s">
        <v>967</v>
      </c>
      <c r="T323" s="18" t="s">
        <v>968</v>
      </c>
      <c r="U323" s="18" t="s">
        <v>968</v>
      </c>
      <c r="V323" s="19" t="s">
        <v>400</v>
      </c>
      <c r="W323" s="19" t="s">
        <v>185</v>
      </c>
      <c r="X323" s="19" t="s">
        <v>185</v>
      </c>
      <c r="Y323" s="19" t="s">
        <v>345</v>
      </c>
      <c r="Z323" s="19" t="s">
        <v>185</v>
      </c>
      <c r="AA323" s="19" t="s">
        <v>185</v>
      </c>
      <c r="AB323" s="19" t="s">
        <v>943</v>
      </c>
      <c r="AC323" s="19" t="s">
        <v>185</v>
      </c>
      <c r="AD323" s="19" t="s">
        <v>185</v>
      </c>
      <c r="AE323" s="19" t="s">
        <v>185</v>
      </c>
      <c r="AF323" s="20" t="s">
        <v>498</v>
      </c>
      <c r="AG323" s="19" t="s">
        <v>185</v>
      </c>
      <c r="AH323" s="18" t="s">
        <v>191</v>
      </c>
      <c r="AI323" s="18" t="s">
        <v>191</v>
      </c>
      <c r="AJ323" s="19" t="s">
        <v>185</v>
      </c>
      <c r="AK323" s="21" t="s">
        <v>407</v>
      </c>
      <c r="AL323" s="22" t="s">
        <v>193</v>
      </c>
    </row>
    <row r="324" spans="1:38" ht="111" hidden="1" customHeight="1" x14ac:dyDescent="0.25">
      <c r="A324" s="8" t="str">
        <f t="shared" si="5"/>
        <v>Физические лица за исключением лиц с ОВЗ и инвалидов04.04.01 ХимияОчная</v>
      </c>
      <c r="B324" s="16">
        <v>316</v>
      </c>
      <c r="C324" s="17" t="s">
        <v>169</v>
      </c>
      <c r="D324" s="17" t="s">
        <v>170</v>
      </c>
      <c r="E324" s="18" t="s">
        <v>226</v>
      </c>
      <c r="F324" s="17" t="s">
        <v>961</v>
      </c>
      <c r="G324" s="17" t="s">
        <v>962</v>
      </c>
      <c r="H324" s="18" t="s">
        <v>971</v>
      </c>
      <c r="I324" s="18"/>
      <c r="J324" s="17" t="s">
        <v>964</v>
      </c>
      <c r="K324" s="19" t="s">
        <v>965</v>
      </c>
      <c r="L324" s="18" t="s">
        <v>231</v>
      </c>
      <c r="M324" s="19" t="s">
        <v>37</v>
      </c>
      <c r="N324" s="19" t="s">
        <v>972</v>
      </c>
      <c r="O324" s="19" t="s">
        <v>185</v>
      </c>
      <c r="P324" s="19" t="s">
        <v>40</v>
      </c>
      <c r="Q324" s="19" t="s">
        <v>185</v>
      </c>
      <c r="R324" s="18" t="s">
        <v>179</v>
      </c>
      <c r="S324" s="19" t="s">
        <v>967</v>
      </c>
      <c r="T324" s="18" t="s">
        <v>968</v>
      </c>
      <c r="U324" s="18" t="s">
        <v>968</v>
      </c>
      <c r="V324" s="19" t="s">
        <v>400</v>
      </c>
      <c r="W324" s="19" t="s">
        <v>185</v>
      </c>
      <c r="X324" s="19" t="s">
        <v>185</v>
      </c>
      <c r="Y324" s="19" t="s">
        <v>345</v>
      </c>
      <c r="Z324" s="19" t="s">
        <v>185</v>
      </c>
      <c r="AA324" s="19" t="s">
        <v>185</v>
      </c>
      <c r="AB324" s="19" t="s">
        <v>973</v>
      </c>
      <c r="AC324" s="19" t="s">
        <v>185</v>
      </c>
      <c r="AD324" s="19" t="s">
        <v>185</v>
      </c>
      <c r="AE324" s="19" t="s">
        <v>384</v>
      </c>
      <c r="AF324" s="20" t="s">
        <v>498</v>
      </c>
      <c r="AG324" s="19" t="s">
        <v>185</v>
      </c>
      <c r="AH324" s="18" t="s">
        <v>191</v>
      </c>
      <c r="AI324" s="18" t="s">
        <v>191</v>
      </c>
      <c r="AJ324" s="19" t="s">
        <v>185</v>
      </c>
      <c r="AK324" s="21" t="s">
        <v>407</v>
      </c>
      <c r="AL324" s="22" t="s">
        <v>193</v>
      </c>
    </row>
    <row r="325" spans="1:38" ht="111" hidden="1" customHeight="1" x14ac:dyDescent="0.25">
      <c r="A325" s="8" t="str">
        <f t="shared" si="5"/>
        <v>Физические лица за исключением лиц с ОВЗ и инвалидов05.04.06 Экология и природопользованиеОчная</v>
      </c>
      <c r="B325" s="16">
        <v>317</v>
      </c>
      <c r="C325" s="17" t="s">
        <v>169</v>
      </c>
      <c r="D325" s="17" t="s">
        <v>170</v>
      </c>
      <c r="E325" s="18" t="s">
        <v>226</v>
      </c>
      <c r="F325" s="17" t="s">
        <v>961</v>
      </c>
      <c r="G325" s="17" t="s">
        <v>962</v>
      </c>
      <c r="H325" s="18" t="s">
        <v>974</v>
      </c>
      <c r="I325" s="18"/>
      <c r="J325" s="17" t="s">
        <v>964</v>
      </c>
      <c r="K325" s="19" t="s">
        <v>965</v>
      </c>
      <c r="L325" s="18" t="s">
        <v>231</v>
      </c>
      <c r="M325" s="19" t="s">
        <v>37</v>
      </c>
      <c r="N325" s="19" t="s">
        <v>975</v>
      </c>
      <c r="O325" s="19" t="s">
        <v>185</v>
      </c>
      <c r="P325" s="19" t="s">
        <v>40</v>
      </c>
      <c r="Q325" s="19" t="s">
        <v>185</v>
      </c>
      <c r="R325" s="18" t="s">
        <v>179</v>
      </c>
      <c r="S325" s="19" t="s">
        <v>967</v>
      </c>
      <c r="T325" s="18" t="s">
        <v>968</v>
      </c>
      <c r="U325" s="18" t="s">
        <v>968</v>
      </c>
      <c r="V325" s="19" t="s">
        <v>400</v>
      </c>
      <c r="W325" s="19" t="s">
        <v>185</v>
      </c>
      <c r="X325" s="19" t="s">
        <v>185</v>
      </c>
      <c r="Y325" s="19" t="s">
        <v>345</v>
      </c>
      <c r="Z325" s="19" t="s">
        <v>185</v>
      </c>
      <c r="AA325" s="19" t="s">
        <v>185</v>
      </c>
      <c r="AB325" s="19" t="s">
        <v>943</v>
      </c>
      <c r="AC325" s="19" t="s">
        <v>185</v>
      </c>
      <c r="AD325" s="19" t="s">
        <v>185</v>
      </c>
      <c r="AE325" s="19" t="s">
        <v>185</v>
      </c>
      <c r="AF325" s="20" t="s">
        <v>498</v>
      </c>
      <c r="AG325" s="19" t="s">
        <v>185</v>
      </c>
      <c r="AH325" s="18" t="s">
        <v>191</v>
      </c>
      <c r="AI325" s="18" t="s">
        <v>191</v>
      </c>
      <c r="AJ325" s="19" t="s">
        <v>185</v>
      </c>
      <c r="AK325" s="21" t="s">
        <v>407</v>
      </c>
      <c r="AL325" s="22" t="s">
        <v>193</v>
      </c>
    </row>
    <row r="326" spans="1:38" ht="111" hidden="1" customHeight="1" x14ac:dyDescent="0.25">
      <c r="A326" s="8" t="str">
        <f t="shared" si="5"/>
        <v>Физические лица за исключением лиц с ОВЗ и инвалидов06.04.01 БиологияОчная</v>
      </c>
      <c r="B326" s="16">
        <v>318</v>
      </c>
      <c r="C326" s="17" t="s">
        <v>169</v>
      </c>
      <c r="D326" s="17" t="s">
        <v>170</v>
      </c>
      <c r="E326" s="18" t="s">
        <v>226</v>
      </c>
      <c r="F326" s="17" t="s">
        <v>961</v>
      </c>
      <c r="G326" s="17" t="s">
        <v>962</v>
      </c>
      <c r="H326" s="18" t="s">
        <v>976</v>
      </c>
      <c r="I326" s="18"/>
      <c r="J326" s="17" t="s">
        <v>964</v>
      </c>
      <c r="K326" s="19" t="s">
        <v>965</v>
      </c>
      <c r="L326" s="18" t="s">
        <v>231</v>
      </c>
      <c r="M326" s="19" t="s">
        <v>37</v>
      </c>
      <c r="N326" s="19" t="s">
        <v>977</v>
      </c>
      <c r="O326" s="19" t="s">
        <v>185</v>
      </c>
      <c r="P326" s="19" t="s">
        <v>40</v>
      </c>
      <c r="Q326" s="19" t="s">
        <v>185</v>
      </c>
      <c r="R326" s="18" t="s">
        <v>179</v>
      </c>
      <c r="S326" s="19" t="s">
        <v>967</v>
      </c>
      <c r="T326" s="18" t="s">
        <v>968</v>
      </c>
      <c r="U326" s="18" t="s">
        <v>968</v>
      </c>
      <c r="V326" s="19" t="s">
        <v>400</v>
      </c>
      <c r="W326" s="19" t="s">
        <v>185</v>
      </c>
      <c r="X326" s="19" t="s">
        <v>185</v>
      </c>
      <c r="Y326" s="19" t="s">
        <v>345</v>
      </c>
      <c r="Z326" s="19" t="s">
        <v>185</v>
      </c>
      <c r="AA326" s="19" t="s">
        <v>185</v>
      </c>
      <c r="AB326" s="19" t="s">
        <v>943</v>
      </c>
      <c r="AC326" s="19" t="s">
        <v>185</v>
      </c>
      <c r="AD326" s="19" t="s">
        <v>185</v>
      </c>
      <c r="AE326" s="19" t="s">
        <v>185</v>
      </c>
      <c r="AF326" s="20" t="s">
        <v>498</v>
      </c>
      <c r="AG326" s="19" t="s">
        <v>185</v>
      </c>
      <c r="AH326" s="18" t="s">
        <v>191</v>
      </c>
      <c r="AI326" s="18" t="s">
        <v>191</v>
      </c>
      <c r="AJ326" s="19" t="s">
        <v>185</v>
      </c>
      <c r="AK326" s="21" t="s">
        <v>407</v>
      </c>
      <c r="AL326" s="22" t="s">
        <v>193</v>
      </c>
    </row>
    <row r="327" spans="1:38" ht="111" hidden="1" customHeight="1" x14ac:dyDescent="0.25">
      <c r="A327" s="8" t="str">
        <f t="shared" si="5"/>
        <v>Физические лица за исключением лиц с ОВЗ и инвалидов08.04.01 СтроительствоОчная</v>
      </c>
      <c r="B327" s="16">
        <v>319</v>
      </c>
      <c r="C327" s="17" t="s">
        <v>169</v>
      </c>
      <c r="D327" s="17" t="s">
        <v>170</v>
      </c>
      <c r="E327" s="18" t="s">
        <v>226</v>
      </c>
      <c r="F327" s="17" t="s">
        <v>961</v>
      </c>
      <c r="G327" s="17" t="s">
        <v>962</v>
      </c>
      <c r="H327" s="18" t="s">
        <v>978</v>
      </c>
      <c r="I327" s="18"/>
      <c r="J327" s="17" t="s">
        <v>964</v>
      </c>
      <c r="K327" s="19" t="s">
        <v>965</v>
      </c>
      <c r="L327" s="18" t="s">
        <v>231</v>
      </c>
      <c r="M327" s="19" t="s">
        <v>37</v>
      </c>
      <c r="N327" s="19" t="s">
        <v>979</v>
      </c>
      <c r="O327" s="19" t="s">
        <v>185</v>
      </c>
      <c r="P327" s="19" t="s">
        <v>40</v>
      </c>
      <c r="Q327" s="19" t="s">
        <v>185</v>
      </c>
      <c r="R327" s="18" t="s">
        <v>179</v>
      </c>
      <c r="S327" s="19" t="s">
        <v>967</v>
      </c>
      <c r="T327" s="18" t="s">
        <v>968</v>
      </c>
      <c r="U327" s="18" t="s">
        <v>968</v>
      </c>
      <c r="V327" s="19" t="s">
        <v>400</v>
      </c>
      <c r="W327" s="19" t="s">
        <v>185</v>
      </c>
      <c r="X327" s="19" t="s">
        <v>185</v>
      </c>
      <c r="Y327" s="19" t="s">
        <v>345</v>
      </c>
      <c r="Z327" s="19" t="s">
        <v>185</v>
      </c>
      <c r="AA327" s="19" t="s">
        <v>185</v>
      </c>
      <c r="AB327" s="19" t="s">
        <v>943</v>
      </c>
      <c r="AC327" s="19" t="s">
        <v>185</v>
      </c>
      <c r="AD327" s="19" t="s">
        <v>185</v>
      </c>
      <c r="AE327" s="19" t="s">
        <v>185</v>
      </c>
      <c r="AF327" s="20" t="s">
        <v>498</v>
      </c>
      <c r="AG327" s="19" t="s">
        <v>185</v>
      </c>
      <c r="AH327" s="18" t="s">
        <v>191</v>
      </c>
      <c r="AI327" s="18" t="s">
        <v>191</v>
      </c>
      <c r="AJ327" s="19" t="s">
        <v>185</v>
      </c>
      <c r="AK327" s="21" t="s">
        <v>407</v>
      </c>
      <c r="AL327" s="22" t="s">
        <v>193</v>
      </c>
    </row>
    <row r="328" spans="1:38" ht="111" hidden="1" customHeight="1" x14ac:dyDescent="0.25">
      <c r="A328" s="8" t="str">
        <f t="shared" si="5"/>
        <v>Физические лица за исключением лиц с ОВЗ и инвалидов09.04.01 Информатика и вычислительная техникаОчная</v>
      </c>
      <c r="B328" s="16">
        <v>320</v>
      </c>
      <c r="C328" s="17" t="s">
        <v>169</v>
      </c>
      <c r="D328" s="17" t="s">
        <v>170</v>
      </c>
      <c r="E328" s="18" t="s">
        <v>226</v>
      </c>
      <c r="F328" s="17" t="s">
        <v>961</v>
      </c>
      <c r="G328" s="17" t="s">
        <v>962</v>
      </c>
      <c r="H328" s="18" t="s">
        <v>980</v>
      </c>
      <c r="I328" s="18"/>
      <c r="J328" s="17" t="s">
        <v>964</v>
      </c>
      <c r="K328" s="19" t="s">
        <v>965</v>
      </c>
      <c r="L328" s="18" t="s">
        <v>231</v>
      </c>
      <c r="M328" s="19" t="s">
        <v>37</v>
      </c>
      <c r="N328" s="19" t="s">
        <v>981</v>
      </c>
      <c r="O328" s="19" t="s">
        <v>185</v>
      </c>
      <c r="P328" s="19" t="s">
        <v>40</v>
      </c>
      <c r="Q328" s="19" t="s">
        <v>185</v>
      </c>
      <c r="R328" s="18" t="s">
        <v>179</v>
      </c>
      <c r="S328" s="19" t="s">
        <v>967</v>
      </c>
      <c r="T328" s="18" t="s">
        <v>968</v>
      </c>
      <c r="U328" s="18" t="s">
        <v>968</v>
      </c>
      <c r="V328" s="19" t="s">
        <v>400</v>
      </c>
      <c r="W328" s="19" t="s">
        <v>185</v>
      </c>
      <c r="X328" s="19" t="s">
        <v>185</v>
      </c>
      <c r="Y328" s="19" t="s">
        <v>345</v>
      </c>
      <c r="Z328" s="19" t="s">
        <v>185</v>
      </c>
      <c r="AA328" s="19" t="s">
        <v>185</v>
      </c>
      <c r="AB328" s="19" t="s">
        <v>943</v>
      </c>
      <c r="AC328" s="19" t="s">
        <v>185</v>
      </c>
      <c r="AD328" s="19" t="s">
        <v>185</v>
      </c>
      <c r="AE328" s="19" t="s">
        <v>185</v>
      </c>
      <c r="AF328" s="20" t="s">
        <v>498</v>
      </c>
      <c r="AG328" s="19" t="s">
        <v>185</v>
      </c>
      <c r="AH328" s="18" t="s">
        <v>191</v>
      </c>
      <c r="AI328" s="18" t="s">
        <v>191</v>
      </c>
      <c r="AJ328" s="19" t="s">
        <v>185</v>
      </c>
      <c r="AK328" s="21" t="s">
        <v>407</v>
      </c>
      <c r="AL328" s="22" t="s">
        <v>193</v>
      </c>
    </row>
    <row r="329" spans="1:38" ht="111" hidden="1" customHeight="1" x14ac:dyDescent="0.25">
      <c r="A329" s="8" t="str">
        <f t="shared" si="5"/>
        <v>Физические лица за исключением лиц с ОВЗ и инвалидов09.04.02 Информационные системы и технологииОчная</v>
      </c>
      <c r="B329" s="16">
        <v>321</v>
      </c>
      <c r="C329" s="17" t="s">
        <v>169</v>
      </c>
      <c r="D329" s="17" t="s">
        <v>170</v>
      </c>
      <c r="E329" s="18" t="s">
        <v>226</v>
      </c>
      <c r="F329" s="17" t="s">
        <v>961</v>
      </c>
      <c r="G329" s="17" t="s">
        <v>962</v>
      </c>
      <c r="H329" s="18" t="s">
        <v>982</v>
      </c>
      <c r="I329" s="18"/>
      <c r="J329" s="17" t="s">
        <v>964</v>
      </c>
      <c r="K329" s="19" t="s">
        <v>965</v>
      </c>
      <c r="L329" s="18" t="s">
        <v>231</v>
      </c>
      <c r="M329" s="19" t="s">
        <v>37</v>
      </c>
      <c r="N329" s="19" t="s">
        <v>983</v>
      </c>
      <c r="O329" s="19" t="s">
        <v>185</v>
      </c>
      <c r="P329" s="19" t="s">
        <v>40</v>
      </c>
      <c r="Q329" s="19" t="s">
        <v>185</v>
      </c>
      <c r="R329" s="18" t="s">
        <v>179</v>
      </c>
      <c r="S329" s="19" t="s">
        <v>967</v>
      </c>
      <c r="T329" s="18" t="s">
        <v>968</v>
      </c>
      <c r="U329" s="18" t="s">
        <v>968</v>
      </c>
      <c r="V329" s="19" t="s">
        <v>400</v>
      </c>
      <c r="W329" s="19" t="s">
        <v>185</v>
      </c>
      <c r="X329" s="19" t="s">
        <v>185</v>
      </c>
      <c r="Y329" s="19" t="s">
        <v>345</v>
      </c>
      <c r="Z329" s="19" t="s">
        <v>185</v>
      </c>
      <c r="AA329" s="19" t="s">
        <v>185</v>
      </c>
      <c r="AB329" s="19" t="s">
        <v>943</v>
      </c>
      <c r="AC329" s="19" t="s">
        <v>185</v>
      </c>
      <c r="AD329" s="19" t="s">
        <v>185</v>
      </c>
      <c r="AE329" s="19" t="s">
        <v>185</v>
      </c>
      <c r="AF329" s="20" t="s">
        <v>498</v>
      </c>
      <c r="AG329" s="19" t="s">
        <v>185</v>
      </c>
      <c r="AH329" s="18" t="s">
        <v>191</v>
      </c>
      <c r="AI329" s="18" t="s">
        <v>191</v>
      </c>
      <c r="AJ329" s="19" t="s">
        <v>185</v>
      </c>
      <c r="AK329" s="21" t="s">
        <v>407</v>
      </c>
      <c r="AL329" s="22" t="s">
        <v>193</v>
      </c>
    </row>
    <row r="330" spans="1:38" ht="111" hidden="1" customHeight="1" x14ac:dyDescent="0.25">
      <c r="A330" s="8" t="str">
        <f t="shared" ref="A330:A393" si="6">M330&amp;N330&amp;O330&amp;P330</f>
        <v>Физические лица за исключением лиц с ОВЗ и инвалидов11.04.02 Инфокоммуникационные технологии и системы связиОчная</v>
      </c>
      <c r="B330" s="16">
        <v>322</v>
      </c>
      <c r="C330" s="17" t="s">
        <v>169</v>
      </c>
      <c r="D330" s="17" t="s">
        <v>170</v>
      </c>
      <c r="E330" s="18" t="s">
        <v>226</v>
      </c>
      <c r="F330" s="17" t="s">
        <v>961</v>
      </c>
      <c r="G330" s="17" t="s">
        <v>962</v>
      </c>
      <c r="H330" s="18" t="s">
        <v>984</v>
      </c>
      <c r="I330" s="18"/>
      <c r="J330" s="17" t="s">
        <v>964</v>
      </c>
      <c r="K330" s="19" t="s">
        <v>965</v>
      </c>
      <c r="L330" s="18" t="s">
        <v>231</v>
      </c>
      <c r="M330" s="19" t="s">
        <v>37</v>
      </c>
      <c r="N330" s="19" t="s">
        <v>985</v>
      </c>
      <c r="O330" s="19" t="s">
        <v>185</v>
      </c>
      <c r="P330" s="19" t="s">
        <v>40</v>
      </c>
      <c r="Q330" s="19" t="s">
        <v>185</v>
      </c>
      <c r="R330" s="18" t="s">
        <v>179</v>
      </c>
      <c r="S330" s="19" t="s">
        <v>967</v>
      </c>
      <c r="T330" s="18" t="s">
        <v>968</v>
      </c>
      <c r="U330" s="18" t="s">
        <v>968</v>
      </c>
      <c r="V330" s="19" t="s">
        <v>400</v>
      </c>
      <c r="W330" s="19" t="s">
        <v>185</v>
      </c>
      <c r="X330" s="19" t="s">
        <v>185</v>
      </c>
      <c r="Y330" s="19" t="s">
        <v>345</v>
      </c>
      <c r="Z330" s="19" t="s">
        <v>185</v>
      </c>
      <c r="AA330" s="19" t="s">
        <v>185</v>
      </c>
      <c r="AB330" s="19" t="s">
        <v>943</v>
      </c>
      <c r="AC330" s="19" t="s">
        <v>185</v>
      </c>
      <c r="AD330" s="19" t="s">
        <v>185</v>
      </c>
      <c r="AE330" s="19" t="s">
        <v>185</v>
      </c>
      <c r="AF330" s="20" t="s">
        <v>498</v>
      </c>
      <c r="AG330" s="19" t="s">
        <v>185</v>
      </c>
      <c r="AH330" s="18" t="s">
        <v>191</v>
      </c>
      <c r="AI330" s="18" t="s">
        <v>191</v>
      </c>
      <c r="AJ330" s="19" t="s">
        <v>185</v>
      </c>
      <c r="AK330" s="21" t="s">
        <v>407</v>
      </c>
      <c r="AL330" s="22" t="s">
        <v>193</v>
      </c>
    </row>
    <row r="331" spans="1:38" ht="111" hidden="1" customHeight="1" x14ac:dyDescent="0.25">
      <c r="A331" s="8" t="str">
        <f t="shared" si="6"/>
        <v>Физические лица за исключением лиц с ОВЗ и инвалидов13.04.02 Электроэнергетика и электротехникаОчная</v>
      </c>
      <c r="B331" s="16">
        <v>323</v>
      </c>
      <c r="C331" s="17" t="s">
        <v>169</v>
      </c>
      <c r="D331" s="17" t="s">
        <v>170</v>
      </c>
      <c r="E331" s="18" t="s">
        <v>226</v>
      </c>
      <c r="F331" s="17" t="s">
        <v>961</v>
      </c>
      <c r="G331" s="17" t="s">
        <v>962</v>
      </c>
      <c r="H331" s="18" t="s">
        <v>986</v>
      </c>
      <c r="I331" s="18"/>
      <c r="J331" s="17" t="s">
        <v>964</v>
      </c>
      <c r="K331" s="19" t="s">
        <v>965</v>
      </c>
      <c r="L331" s="18" t="s">
        <v>231</v>
      </c>
      <c r="M331" s="19" t="s">
        <v>37</v>
      </c>
      <c r="N331" s="19" t="s">
        <v>987</v>
      </c>
      <c r="O331" s="19" t="s">
        <v>185</v>
      </c>
      <c r="P331" s="19" t="s">
        <v>40</v>
      </c>
      <c r="Q331" s="19" t="s">
        <v>185</v>
      </c>
      <c r="R331" s="18" t="s">
        <v>179</v>
      </c>
      <c r="S331" s="19" t="s">
        <v>967</v>
      </c>
      <c r="T331" s="18" t="s">
        <v>968</v>
      </c>
      <c r="U331" s="18" t="s">
        <v>968</v>
      </c>
      <c r="V331" s="19" t="s">
        <v>400</v>
      </c>
      <c r="W331" s="19" t="s">
        <v>185</v>
      </c>
      <c r="X331" s="19" t="s">
        <v>185</v>
      </c>
      <c r="Y331" s="19" t="s">
        <v>345</v>
      </c>
      <c r="Z331" s="19" t="s">
        <v>185</v>
      </c>
      <c r="AA331" s="19" t="s">
        <v>185</v>
      </c>
      <c r="AB331" s="19" t="s">
        <v>943</v>
      </c>
      <c r="AC331" s="19" t="s">
        <v>185</v>
      </c>
      <c r="AD331" s="19" t="s">
        <v>185</v>
      </c>
      <c r="AE331" s="19" t="s">
        <v>185</v>
      </c>
      <c r="AF331" s="20" t="s">
        <v>498</v>
      </c>
      <c r="AG331" s="19" t="s">
        <v>185</v>
      </c>
      <c r="AH331" s="18" t="s">
        <v>191</v>
      </c>
      <c r="AI331" s="18" t="s">
        <v>191</v>
      </c>
      <c r="AJ331" s="19" t="s">
        <v>185</v>
      </c>
      <c r="AK331" s="21" t="s">
        <v>407</v>
      </c>
      <c r="AL331" s="22" t="s">
        <v>193</v>
      </c>
    </row>
    <row r="332" spans="1:38" ht="111" hidden="1" customHeight="1" x14ac:dyDescent="0.25">
      <c r="A332" s="8" t="str">
        <f t="shared" si="6"/>
        <v>Физические лица с ОВЗ и инвалиды13.04.02 Электроэнергетика и электротехникаОчная</v>
      </c>
      <c r="B332" s="16">
        <v>324</v>
      </c>
      <c r="C332" s="17" t="s">
        <v>169</v>
      </c>
      <c r="D332" s="17" t="s">
        <v>170</v>
      </c>
      <c r="E332" s="18" t="s">
        <v>226</v>
      </c>
      <c r="F332" s="17" t="s">
        <v>961</v>
      </c>
      <c r="G332" s="17" t="s">
        <v>962</v>
      </c>
      <c r="H332" s="18" t="s">
        <v>988</v>
      </c>
      <c r="I332" s="18"/>
      <c r="J332" s="17" t="s">
        <v>964</v>
      </c>
      <c r="K332" s="19" t="s">
        <v>965</v>
      </c>
      <c r="L332" s="18" t="s">
        <v>231</v>
      </c>
      <c r="M332" s="19" t="s">
        <v>50</v>
      </c>
      <c r="N332" s="19" t="s">
        <v>987</v>
      </c>
      <c r="O332" s="19" t="s">
        <v>185</v>
      </c>
      <c r="P332" s="19" t="s">
        <v>40</v>
      </c>
      <c r="Q332" s="19" t="s">
        <v>185</v>
      </c>
      <c r="R332" s="18" t="s">
        <v>179</v>
      </c>
      <c r="S332" s="19" t="s">
        <v>967</v>
      </c>
      <c r="T332" s="18" t="s">
        <v>968</v>
      </c>
      <c r="U332" s="18" t="s">
        <v>968</v>
      </c>
      <c r="V332" s="19" t="s">
        <v>400</v>
      </c>
      <c r="W332" s="19" t="s">
        <v>185</v>
      </c>
      <c r="X332" s="19" t="s">
        <v>185</v>
      </c>
      <c r="Y332" s="19" t="s">
        <v>345</v>
      </c>
      <c r="Z332" s="19" t="s">
        <v>185</v>
      </c>
      <c r="AA332" s="19" t="s">
        <v>185</v>
      </c>
      <c r="AB332" s="19" t="s">
        <v>973</v>
      </c>
      <c r="AC332" s="19" t="s">
        <v>185</v>
      </c>
      <c r="AD332" s="19" t="s">
        <v>185</v>
      </c>
      <c r="AE332" s="19" t="s">
        <v>384</v>
      </c>
      <c r="AF332" s="20" t="s">
        <v>498</v>
      </c>
      <c r="AG332" s="19" t="s">
        <v>185</v>
      </c>
      <c r="AH332" s="18" t="s">
        <v>191</v>
      </c>
      <c r="AI332" s="18" t="s">
        <v>191</v>
      </c>
      <c r="AJ332" s="19" t="s">
        <v>185</v>
      </c>
      <c r="AK332" s="21" t="s">
        <v>407</v>
      </c>
      <c r="AL332" s="22" t="s">
        <v>193</v>
      </c>
    </row>
    <row r="333" spans="1:38" ht="111" hidden="1" customHeight="1" x14ac:dyDescent="0.25">
      <c r="A333" s="8" t="str">
        <f t="shared" si="6"/>
        <v>Физические лица за исключением лиц с ОВЗ и инвалидов20.04.01 Техносферная безопасностьОчная</v>
      </c>
      <c r="B333" s="16">
        <v>325</v>
      </c>
      <c r="C333" s="17" t="s">
        <v>169</v>
      </c>
      <c r="D333" s="17" t="s">
        <v>170</v>
      </c>
      <c r="E333" s="18" t="s">
        <v>226</v>
      </c>
      <c r="F333" s="17" t="s">
        <v>961</v>
      </c>
      <c r="G333" s="17" t="s">
        <v>962</v>
      </c>
      <c r="H333" s="18" t="s">
        <v>989</v>
      </c>
      <c r="I333" s="18"/>
      <c r="J333" s="17" t="s">
        <v>964</v>
      </c>
      <c r="K333" s="19" t="s">
        <v>965</v>
      </c>
      <c r="L333" s="18" t="s">
        <v>231</v>
      </c>
      <c r="M333" s="19" t="s">
        <v>37</v>
      </c>
      <c r="N333" s="19" t="s">
        <v>990</v>
      </c>
      <c r="O333" s="19" t="s">
        <v>185</v>
      </c>
      <c r="P333" s="19" t="s">
        <v>40</v>
      </c>
      <c r="Q333" s="19" t="s">
        <v>185</v>
      </c>
      <c r="R333" s="18" t="s">
        <v>179</v>
      </c>
      <c r="S333" s="19" t="s">
        <v>967</v>
      </c>
      <c r="T333" s="18" t="s">
        <v>968</v>
      </c>
      <c r="U333" s="18" t="s">
        <v>968</v>
      </c>
      <c r="V333" s="19" t="s">
        <v>400</v>
      </c>
      <c r="W333" s="19" t="s">
        <v>185</v>
      </c>
      <c r="X333" s="19" t="s">
        <v>185</v>
      </c>
      <c r="Y333" s="19" t="s">
        <v>345</v>
      </c>
      <c r="Z333" s="19" t="s">
        <v>185</v>
      </c>
      <c r="AA333" s="19" t="s">
        <v>185</v>
      </c>
      <c r="AB333" s="19" t="s">
        <v>943</v>
      </c>
      <c r="AC333" s="19" t="s">
        <v>185</v>
      </c>
      <c r="AD333" s="19" t="s">
        <v>185</v>
      </c>
      <c r="AE333" s="19" t="s">
        <v>185</v>
      </c>
      <c r="AF333" s="20" t="s">
        <v>498</v>
      </c>
      <c r="AG333" s="19" t="s">
        <v>185</v>
      </c>
      <c r="AH333" s="18" t="s">
        <v>191</v>
      </c>
      <c r="AI333" s="18" t="s">
        <v>191</v>
      </c>
      <c r="AJ333" s="19" t="s">
        <v>185</v>
      </c>
      <c r="AK333" s="21" t="s">
        <v>407</v>
      </c>
      <c r="AL333" s="22" t="s">
        <v>193</v>
      </c>
    </row>
    <row r="334" spans="1:38" ht="111" hidden="1" customHeight="1" x14ac:dyDescent="0.25">
      <c r="A334" s="8" t="str">
        <f t="shared" si="6"/>
        <v>Физические лица за исключением лиц с ОВЗ и инвалидов27.04.04 Управление в технических системахОчная</v>
      </c>
      <c r="B334" s="16">
        <v>326</v>
      </c>
      <c r="C334" s="17" t="s">
        <v>169</v>
      </c>
      <c r="D334" s="17" t="s">
        <v>170</v>
      </c>
      <c r="E334" s="18" t="s">
        <v>226</v>
      </c>
      <c r="F334" s="17" t="s">
        <v>961</v>
      </c>
      <c r="G334" s="17" t="s">
        <v>962</v>
      </c>
      <c r="H334" s="18" t="s">
        <v>991</v>
      </c>
      <c r="I334" s="18"/>
      <c r="J334" s="17" t="s">
        <v>964</v>
      </c>
      <c r="K334" s="19" t="s">
        <v>965</v>
      </c>
      <c r="L334" s="18" t="s">
        <v>231</v>
      </c>
      <c r="M334" s="19" t="s">
        <v>37</v>
      </c>
      <c r="N334" s="19" t="s">
        <v>992</v>
      </c>
      <c r="O334" s="19" t="s">
        <v>185</v>
      </c>
      <c r="P334" s="19" t="s">
        <v>40</v>
      </c>
      <c r="Q334" s="19" t="s">
        <v>185</v>
      </c>
      <c r="R334" s="18" t="s">
        <v>179</v>
      </c>
      <c r="S334" s="19" t="s">
        <v>967</v>
      </c>
      <c r="T334" s="18" t="s">
        <v>968</v>
      </c>
      <c r="U334" s="18" t="s">
        <v>968</v>
      </c>
      <c r="V334" s="19" t="s">
        <v>400</v>
      </c>
      <c r="W334" s="19" t="s">
        <v>185</v>
      </c>
      <c r="X334" s="19" t="s">
        <v>185</v>
      </c>
      <c r="Y334" s="19" t="s">
        <v>345</v>
      </c>
      <c r="Z334" s="19" t="s">
        <v>185</v>
      </c>
      <c r="AA334" s="19" t="s">
        <v>185</v>
      </c>
      <c r="AB334" s="19" t="s">
        <v>943</v>
      </c>
      <c r="AC334" s="19" t="s">
        <v>185</v>
      </c>
      <c r="AD334" s="19" t="s">
        <v>185</v>
      </c>
      <c r="AE334" s="19" t="s">
        <v>185</v>
      </c>
      <c r="AF334" s="20" t="s">
        <v>498</v>
      </c>
      <c r="AG334" s="19" t="s">
        <v>185</v>
      </c>
      <c r="AH334" s="18" t="s">
        <v>191</v>
      </c>
      <c r="AI334" s="18" t="s">
        <v>191</v>
      </c>
      <c r="AJ334" s="19" t="s">
        <v>185</v>
      </c>
      <c r="AK334" s="21" t="s">
        <v>407</v>
      </c>
      <c r="AL334" s="22" t="s">
        <v>193</v>
      </c>
    </row>
    <row r="335" spans="1:38" ht="111" hidden="1" customHeight="1" x14ac:dyDescent="0.25">
      <c r="A335" s="8" t="str">
        <f t="shared" si="6"/>
        <v>Физические лица за исключением лиц с ОВЗ и инвалидов27.04.05 ИнноватикаОчная</v>
      </c>
      <c r="B335" s="16">
        <v>327</v>
      </c>
      <c r="C335" s="17" t="s">
        <v>169</v>
      </c>
      <c r="D335" s="17" t="s">
        <v>170</v>
      </c>
      <c r="E335" s="18" t="s">
        <v>226</v>
      </c>
      <c r="F335" s="17" t="s">
        <v>961</v>
      </c>
      <c r="G335" s="17" t="s">
        <v>962</v>
      </c>
      <c r="H335" s="18" t="s">
        <v>993</v>
      </c>
      <c r="I335" s="18"/>
      <c r="J335" s="17" t="s">
        <v>964</v>
      </c>
      <c r="K335" s="19" t="s">
        <v>965</v>
      </c>
      <c r="L335" s="18" t="s">
        <v>231</v>
      </c>
      <c r="M335" s="19" t="s">
        <v>37</v>
      </c>
      <c r="N335" s="19" t="s">
        <v>994</v>
      </c>
      <c r="O335" s="19" t="s">
        <v>185</v>
      </c>
      <c r="P335" s="19" t="s">
        <v>40</v>
      </c>
      <c r="Q335" s="19" t="s">
        <v>185</v>
      </c>
      <c r="R335" s="18" t="s">
        <v>179</v>
      </c>
      <c r="S335" s="19" t="s">
        <v>967</v>
      </c>
      <c r="T335" s="18" t="s">
        <v>968</v>
      </c>
      <c r="U335" s="18" t="s">
        <v>968</v>
      </c>
      <c r="V335" s="19" t="s">
        <v>400</v>
      </c>
      <c r="W335" s="19" t="s">
        <v>185</v>
      </c>
      <c r="X335" s="19" t="s">
        <v>185</v>
      </c>
      <c r="Y335" s="19" t="s">
        <v>345</v>
      </c>
      <c r="Z335" s="19" t="s">
        <v>185</v>
      </c>
      <c r="AA335" s="19" t="s">
        <v>185</v>
      </c>
      <c r="AB335" s="19" t="s">
        <v>943</v>
      </c>
      <c r="AC335" s="19" t="s">
        <v>185</v>
      </c>
      <c r="AD335" s="19" t="s">
        <v>185</v>
      </c>
      <c r="AE335" s="19" t="s">
        <v>185</v>
      </c>
      <c r="AF335" s="20" t="s">
        <v>393</v>
      </c>
      <c r="AG335" s="19" t="s">
        <v>185</v>
      </c>
      <c r="AH335" s="18" t="s">
        <v>191</v>
      </c>
      <c r="AI335" s="18" t="s">
        <v>191</v>
      </c>
      <c r="AJ335" s="19" t="s">
        <v>185</v>
      </c>
      <c r="AK335" s="21" t="s">
        <v>407</v>
      </c>
      <c r="AL335" s="22" t="s">
        <v>193</v>
      </c>
    </row>
    <row r="336" spans="1:38" ht="111" hidden="1" customHeight="1" x14ac:dyDescent="0.25">
      <c r="A336" s="8" t="str">
        <f t="shared" si="6"/>
        <v>Физические лица за исключением лиц с ОВЗ и инвалидов37.04.01 ПсихологияОчная</v>
      </c>
      <c r="B336" s="16">
        <v>328</v>
      </c>
      <c r="C336" s="17" t="s">
        <v>169</v>
      </c>
      <c r="D336" s="17" t="s">
        <v>170</v>
      </c>
      <c r="E336" s="18" t="s">
        <v>226</v>
      </c>
      <c r="F336" s="17" t="s">
        <v>961</v>
      </c>
      <c r="G336" s="17" t="s">
        <v>962</v>
      </c>
      <c r="H336" s="18" t="s">
        <v>995</v>
      </c>
      <c r="I336" s="18"/>
      <c r="J336" s="17" t="s">
        <v>964</v>
      </c>
      <c r="K336" s="19" t="s">
        <v>965</v>
      </c>
      <c r="L336" s="18" t="s">
        <v>231</v>
      </c>
      <c r="M336" s="19" t="s">
        <v>37</v>
      </c>
      <c r="N336" s="19" t="s">
        <v>996</v>
      </c>
      <c r="O336" s="19" t="s">
        <v>185</v>
      </c>
      <c r="P336" s="19" t="s">
        <v>40</v>
      </c>
      <c r="Q336" s="19" t="s">
        <v>185</v>
      </c>
      <c r="R336" s="18" t="s">
        <v>179</v>
      </c>
      <c r="S336" s="19" t="s">
        <v>967</v>
      </c>
      <c r="T336" s="18" t="s">
        <v>968</v>
      </c>
      <c r="U336" s="18" t="s">
        <v>968</v>
      </c>
      <c r="V336" s="19" t="s">
        <v>400</v>
      </c>
      <c r="W336" s="19" t="s">
        <v>185</v>
      </c>
      <c r="X336" s="19" t="s">
        <v>185</v>
      </c>
      <c r="Y336" s="19" t="s">
        <v>345</v>
      </c>
      <c r="Z336" s="19" t="s">
        <v>185</v>
      </c>
      <c r="AA336" s="19" t="s">
        <v>185</v>
      </c>
      <c r="AB336" s="19" t="s">
        <v>943</v>
      </c>
      <c r="AC336" s="19" t="s">
        <v>185</v>
      </c>
      <c r="AD336" s="19" t="s">
        <v>185</v>
      </c>
      <c r="AE336" s="19" t="s">
        <v>185</v>
      </c>
      <c r="AF336" s="20" t="s">
        <v>845</v>
      </c>
      <c r="AG336" s="19" t="s">
        <v>185</v>
      </c>
      <c r="AH336" s="18" t="s">
        <v>191</v>
      </c>
      <c r="AI336" s="18" t="s">
        <v>191</v>
      </c>
      <c r="AJ336" s="19" t="s">
        <v>185</v>
      </c>
      <c r="AK336" s="21" t="s">
        <v>407</v>
      </c>
      <c r="AL336" s="22" t="s">
        <v>193</v>
      </c>
    </row>
    <row r="337" spans="1:38" ht="111" hidden="1" customHeight="1" x14ac:dyDescent="0.25">
      <c r="A337" s="8" t="str">
        <f t="shared" si="6"/>
        <v>Физические лица за исключением лиц с ОВЗ и инвалидов38.04.01 ЭкономикаОчная</v>
      </c>
      <c r="B337" s="16">
        <v>329</v>
      </c>
      <c r="C337" s="17" t="s">
        <v>169</v>
      </c>
      <c r="D337" s="17" t="s">
        <v>170</v>
      </c>
      <c r="E337" s="18" t="s">
        <v>226</v>
      </c>
      <c r="F337" s="17" t="s">
        <v>961</v>
      </c>
      <c r="G337" s="17" t="s">
        <v>962</v>
      </c>
      <c r="H337" s="18" t="s">
        <v>997</v>
      </c>
      <c r="I337" s="18"/>
      <c r="J337" s="17" t="s">
        <v>964</v>
      </c>
      <c r="K337" s="19" t="s">
        <v>965</v>
      </c>
      <c r="L337" s="18" t="s">
        <v>231</v>
      </c>
      <c r="M337" s="19" t="s">
        <v>37</v>
      </c>
      <c r="N337" s="19" t="s">
        <v>998</v>
      </c>
      <c r="O337" s="19" t="s">
        <v>185</v>
      </c>
      <c r="P337" s="19" t="s">
        <v>40</v>
      </c>
      <c r="Q337" s="19" t="s">
        <v>185</v>
      </c>
      <c r="R337" s="18" t="s">
        <v>179</v>
      </c>
      <c r="S337" s="19" t="s">
        <v>967</v>
      </c>
      <c r="T337" s="18" t="s">
        <v>968</v>
      </c>
      <c r="U337" s="18" t="s">
        <v>968</v>
      </c>
      <c r="V337" s="19" t="s">
        <v>400</v>
      </c>
      <c r="W337" s="19" t="s">
        <v>185</v>
      </c>
      <c r="X337" s="19" t="s">
        <v>185</v>
      </c>
      <c r="Y337" s="19" t="s">
        <v>345</v>
      </c>
      <c r="Z337" s="19" t="s">
        <v>185</v>
      </c>
      <c r="AA337" s="19" t="s">
        <v>185</v>
      </c>
      <c r="AB337" s="19" t="s">
        <v>943</v>
      </c>
      <c r="AC337" s="19" t="s">
        <v>185</v>
      </c>
      <c r="AD337" s="19" t="s">
        <v>185</v>
      </c>
      <c r="AE337" s="19" t="s">
        <v>185</v>
      </c>
      <c r="AF337" s="20" t="s">
        <v>498</v>
      </c>
      <c r="AG337" s="19" t="s">
        <v>185</v>
      </c>
      <c r="AH337" s="18" t="s">
        <v>191</v>
      </c>
      <c r="AI337" s="18" t="s">
        <v>191</v>
      </c>
      <c r="AJ337" s="19" t="s">
        <v>185</v>
      </c>
      <c r="AK337" s="21" t="s">
        <v>407</v>
      </c>
      <c r="AL337" s="22" t="s">
        <v>193</v>
      </c>
    </row>
    <row r="338" spans="1:38" ht="111" hidden="1" customHeight="1" x14ac:dyDescent="0.25">
      <c r="A338" s="8" t="str">
        <f t="shared" si="6"/>
        <v>Физические лица с ОВЗ и инвалиды38.04.01 ЭкономикаОчная</v>
      </c>
      <c r="B338" s="16">
        <v>330</v>
      </c>
      <c r="C338" s="17" t="s">
        <v>169</v>
      </c>
      <c r="D338" s="17" t="s">
        <v>170</v>
      </c>
      <c r="E338" s="18" t="s">
        <v>226</v>
      </c>
      <c r="F338" s="17" t="s">
        <v>961</v>
      </c>
      <c r="G338" s="17" t="s">
        <v>962</v>
      </c>
      <c r="H338" s="18" t="s">
        <v>999</v>
      </c>
      <c r="I338" s="18"/>
      <c r="J338" s="17" t="s">
        <v>964</v>
      </c>
      <c r="K338" s="19" t="s">
        <v>965</v>
      </c>
      <c r="L338" s="18" t="s">
        <v>231</v>
      </c>
      <c r="M338" s="19" t="s">
        <v>50</v>
      </c>
      <c r="N338" s="19" t="s">
        <v>998</v>
      </c>
      <c r="O338" s="19" t="s">
        <v>185</v>
      </c>
      <c r="P338" s="19" t="s">
        <v>40</v>
      </c>
      <c r="Q338" s="19" t="s">
        <v>185</v>
      </c>
      <c r="R338" s="18" t="s">
        <v>179</v>
      </c>
      <c r="S338" s="19" t="s">
        <v>967</v>
      </c>
      <c r="T338" s="18" t="s">
        <v>968</v>
      </c>
      <c r="U338" s="18" t="s">
        <v>968</v>
      </c>
      <c r="V338" s="19" t="s">
        <v>400</v>
      </c>
      <c r="W338" s="19" t="s">
        <v>185</v>
      </c>
      <c r="X338" s="19" t="s">
        <v>185</v>
      </c>
      <c r="Y338" s="19" t="s">
        <v>345</v>
      </c>
      <c r="Z338" s="19" t="s">
        <v>185</v>
      </c>
      <c r="AA338" s="19" t="s">
        <v>185</v>
      </c>
      <c r="AB338" s="19" t="s">
        <v>973</v>
      </c>
      <c r="AC338" s="19" t="s">
        <v>185</v>
      </c>
      <c r="AD338" s="19" t="s">
        <v>185</v>
      </c>
      <c r="AE338" s="19" t="s">
        <v>347</v>
      </c>
      <c r="AF338" s="20" t="s">
        <v>498</v>
      </c>
      <c r="AG338" s="19" t="s">
        <v>185</v>
      </c>
      <c r="AH338" s="18" t="s">
        <v>191</v>
      </c>
      <c r="AI338" s="18" t="s">
        <v>191</v>
      </c>
      <c r="AJ338" s="19" t="s">
        <v>185</v>
      </c>
      <c r="AK338" s="21" t="s">
        <v>407</v>
      </c>
      <c r="AL338" s="22" t="s">
        <v>193</v>
      </c>
    </row>
    <row r="339" spans="1:38" ht="111" hidden="1" customHeight="1" x14ac:dyDescent="0.25">
      <c r="A339" s="8" t="str">
        <f t="shared" si="6"/>
        <v>Физические лица за исключением лиц с ОВЗ и инвалидов38.04.02 МенеджментОчная</v>
      </c>
      <c r="B339" s="16">
        <v>331</v>
      </c>
      <c r="C339" s="17" t="s">
        <v>169</v>
      </c>
      <c r="D339" s="17" t="s">
        <v>170</v>
      </c>
      <c r="E339" s="18" t="s">
        <v>226</v>
      </c>
      <c r="F339" s="17" t="s">
        <v>961</v>
      </c>
      <c r="G339" s="17" t="s">
        <v>962</v>
      </c>
      <c r="H339" s="18" t="s">
        <v>1000</v>
      </c>
      <c r="I339" s="18"/>
      <c r="J339" s="17" t="s">
        <v>964</v>
      </c>
      <c r="K339" s="19" t="s">
        <v>965</v>
      </c>
      <c r="L339" s="18" t="s">
        <v>231</v>
      </c>
      <c r="M339" s="19" t="s">
        <v>37</v>
      </c>
      <c r="N339" s="19" t="s">
        <v>1001</v>
      </c>
      <c r="O339" s="19" t="s">
        <v>185</v>
      </c>
      <c r="P339" s="19" t="s">
        <v>40</v>
      </c>
      <c r="Q339" s="19" t="s">
        <v>185</v>
      </c>
      <c r="R339" s="18" t="s">
        <v>179</v>
      </c>
      <c r="S339" s="19" t="s">
        <v>967</v>
      </c>
      <c r="T339" s="18" t="s">
        <v>968</v>
      </c>
      <c r="U339" s="18" t="s">
        <v>968</v>
      </c>
      <c r="V339" s="19" t="s">
        <v>400</v>
      </c>
      <c r="W339" s="19" t="s">
        <v>185</v>
      </c>
      <c r="X339" s="19" t="s">
        <v>185</v>
      </c>
      <c r="Y339" s="19" t="s">
        <v>345</v>
      </c>
      <c r="Z339" s="19" t="s">
        <v>185</v>
      </c>
      <c r="AA339" s="19" t="s">
        <v>185</v>
      </c>
      <c r="AB339" s="19" t="s">
        <v>943</v>
      </c>
      <c r="AC339" s="19" t="s">
        <v>185</v>
      </c>
      <c r="AD339" s="19" t="s">
        <v>185</v>
      </c>
      <c r="AE339" s="19" t="s">
        <v>185</v>
      </c>
      <c r="AF339" s="20" t="s">
        <v>498</v>
      </c>
      <c r="AG339" s="19" t="s">
        <v>185</v>
      </c>
      <c r="AH339" s="18" t="s">
        <v>191</v>
      </c>
      <c r="AI339" s="18" t="s">
        <v>191</v>
      </c>
      <c r="AJ339" s="19" t="s">
        <v>185</v>
      </c>
      <c r="AK339" s="21" t="s">
        <v>407</v>
      </c>
      <c r="AL339" s="22" t="s">
        <v>193</v>
      </c>
    </row>
    <row r="340" spans="1:38" ht="111" hidden="1" customHeight="1" x14ac:dyDescent="0.25">
      <c r="A340" s="8" t="str">
        <f t="shared" si="6"/>
        <v>Физические лица за исключением лиц с ОВЗ и инвалидов38.04.03 Управление персоналомОчная</v>
      </c>
      <c r="B340" s="16">
        <v>332</v>
      </c>
      <c r="C340" s="17" t="s">
        <v>169</v>
      </c>
      <c r="D340" s="17" t="s">
        <v>170</v>
      </c>
      <c r="E340" s="18" t="s">
        <v>226</v>
      </c>
      <c r="F340" s="17" t="s">
        <v>961</v>
      </c>
      <c r="G340" s="17" t="s">
        <v>962</v>
      </c>
      <c r="H340" s="18" t="s">
        <v>1002</v>
      </c>
      <c r="I340" s="18"/>
      <c r="J340" s="17" t="s">
        <v>964</v>
      </c>
      <c r="K340" s="19" t="s">
        <v>965</v>
      </c>
      <c r="L340" s="18" t="s">
        <v>231</v>
      </c>
      <c r="M340" s="19" t="s">
        <v>37</v>
      </c>
      <c r="N340" s="19" t="s">
        <v>1003</v>
      </c>
      <c r="O340" s="19" t="s">
        <v>185</v>
      </c>
      <c r="P340" s="19" t="s">
        <v>40</v>
      </c>
      <c r="Q340" s="19" t="s">
        <v>185</v>
      </c>
      <c r="R340" s="18" t="s">
        <v>179</v>
      </c>
      <c r="S340" s="19" t="s">
        <v>967</v>
      </c>
      <c r="T340" s="18" t="s">
        <v>968</v>
      </c>
      <c r="U340" s="18" t="s">
        <v>968</v>
      </c>
      <c r="V340" s="19" t="s">
        <v>400</v>
      </c>
      <c r="W340" s="19" t="s">
        <v>185</v>
      </c>
      <c r="X340" s="19" t="s">
        <v>185</v>
      </c>
      <c r="Y340" s="19" t="s">
        <v>345</v>
      </c>
      <c r="Z340" s="19" t="s">
        <v>185</v>
      </c>
      <c r="AA340" s="19" t="s">
        <v>185</v>
      </c>
      <c r="AB340" s="19" t="s">
        <v>943</v>
      </c>
      <c r="AC340" s="19" t="s">
        <v>185</v>
      </c>
      <c r="AD340" s="19" t="s">
        <v>185</v>
      </c>
      <c r="AE340" s="19" t="s">
        <v>185</v>
      </c>
      <c r="AF340" s="20" t="s">
        <v>498</v>
      </c>
      <c r="AG340" s="19" t="s">
        <v>185</v>
      </c>
      <c r="AH340" s="18" t="s">
        <v>191</v>
      </c>
      <c r="AI340" s="18" t="s">
        <v>191</v>
      </c>
      <c r="AJ340" s="19" t="s">
        <v>185</v>
      </c>
      <c r="AK340" s="21" t="s">
        <v>407</v>
      </c>
      <c r="AL340" s="22" t="s">
        <v>193</v>
      </c>
    </row>
    <row r="341" spans="1:38" ht="111" hidden="1" customHeight="1" x14ac:dyDescent="0.25">
      <c r="A341" s="8" t="str">
        <f t="shared" si="6"/>
        <v>Физические лица за исключением лиц с ОВЗ и инвалидов38.04.04 Государственное и муниципальное управлениеОчная</v>
      </c>
      <c r="B341" s="16">
        <v>333</v>
      </c>
      <c r="C341" s="17" t="s">
        <v>169</v>
      </c>
      <c r="D341" s="17" t="s">
        <v>170</v>
      </c>
      <c r="E341" s="18" t="s">
        <v>226</v>
      </c>
      <c r="F341" s="17" t="s">
        <v>961</v>
      </c>
      <c r="G341" s="17" t="s">
        <v>962</v>
      </c>
      <c r="H341" s="18" t="s">
        <v>1004</v>
      </c>
      <c r="I341" s="18"/>
      <c r="J341" s="17" t="s">
        <v>964</v>
      </c>
      <c r="K341" s="19" t="s">
        <v>965</v>
      </c>
      <c r="L341" s="18" t="s">
        <v>231</v>
      </c>
      <c r="M341" s="19" t="s">
        <v>37</v>
      </c>
      <c r="N341" s="19" t="s">
        <v>1005</v>
      </c>
      <c r="O341" s="19" t="s">
        <v>185</v>
      </c>
      <c r="P341" s="19" t="s">
        <v>40</v>
      </c>
      <c r="Q341" s="19" t="s">
        <v>185</v>
      </c>
      <c r="R341" s="18" t="s">
        <v>179</v>
      </c>
      <c r="S341" s="19" t="s">
        <v>967</v>
      </c>
      <c r="T341" s="18" t="s">
        <v>968</v>
      </c>
      <c r="U341" s="18" t="s">
        <v>968</v>
      </c>
      <c r="V341" s="19" t="s">
        <v>400</v>
      </c>
      <c r="W341" s="19" t="s">
        <v>185</v>
      </c>
      <c r="X341" s="19" t="s">
        <v>185</v>
      </c>
      <c r="Y341" s="19" t="s">
        <v>345</v>
      </c>
      <c r="Z341" s="19" t="s">
        <v>185</v>
      </c>
      <c r="AA341" s="19" t="s">
        <v>185</v>
      </c>
      <c r="AB341" s="19" t="s">
        <v>943</v>
      </c>
      <c r="AC341" s="19" t="s">
        <v>185</v>
      </c>
      <c r="AD341" s="19" t="s">
        <v>185</v>
      </c>
      <c r="AE341" s="19" t="s">
        <v>185</v>
      </c>
      <c r="AF341" s="20" t="s">
        <v>498</v>
      </c>
      <c r="AG341" s="19" t="s">
        <v>185</v>
      </c>
      <c r="AH341" s="18" t="s">
        <v>191</v>
      </c>
      <c r="AI341" s="18" t="s">
        <v>191</v>
      </c>
      <c r="AJ341" s="19" t="s">
        <v>185</v>
      </c>
      <c r="AK341" s="21" t="s">
        <v>407</v>
      </c>
      <c r="AL341" s="22" t="s">
        <v>193</v>
      </c>
    </row>
    <row r="342" spans="1:38" ht="111" hidden="1" customHeight="1" x14ac:dyDescent="0.25">
      <c r="A342" s="8" t="str">
        <f t="shared" si="6"/>
        <v>Физические лица за исключением лиц с ОВЗ и инвалидов38.04.08 Финансы и кредитОчная</v>
      </c>
      <c r="B342" s="16">
        <v>334</v>
      </c>
      <c r="C342" s="17" t="s">
        <v>169</v>
      </c>
      <c r="D342" s="17" t="s">
        <v>170</v>
      </c>
      <c r="E342" s="18" t="s">
        <v>226</v>
      </c>
      <c r="F342" s="17" t="s">
        <v>961</v>
      </c>
      <c r="G342" s="17" t="s">
        <v>962</v>
      </c>
      <c r="H342" s="18" t="s">
        <v>1006</v>
      </c>
      <c r="I342" s="18"/>
      <c r="J342" s="17" t="s">
        <v>964</v>
      </c>
      <c r="K342" s="19" t="s">
        <v>965</v>
      </c>
      <c r="L342" s="18" t="s">
        <v>231</v>
      </c>
      <c r="M342" s="19" t="s">
        <v>37</v>
      </c>
      <c r="N342" s="19" t="s">
        <v>1007</v>
      </c>
      <c r="O342" s="19" t="s">
        <v>185</v>
      </c>
      <c r="P342" s="19" t="s">
        <v>40</v>
      </c>
      <c r="Q342" s="19" t="s">
        <v>185</v>
      </c>
      <c r="R342" s="18" t="s">
        <v>179</v>
      </c>
      <c r="S342" s="19" t="s">
        <v>967</v>
      </c>
      <c r="T342" s="18" t="s">
        <v>968</v>
      </c>
      <c r="U342" s="18" t="s">
        <v>968</v>
      </c>
      <c r="V342" s="19" t="s">
        <v>400</v>
      </c>
      <c r="W342" s="19" t="s">
        <v>185</v>
      </c>
      <c r="X342" s="19" t="s">
        <v>185</v>
      </c>
      <c r="Y342" s="19" t="s">
        <v>345</v>
      </c>
      <c r="Z342" s="19" t="s">
        <v>185</v>
      </c>
      <c r="AA342" s="19" t="s">
        <v>185</v>
      </c>
      <c r="AB342" s="19" t="s">
        <v>943</v>
      </c>
      <c r="AC342" s="19" t="s">
        <v>185</v>
      </c>
      <c r="AD342" s="19" t="s">
        <v>185</v>
      </c>
      <c r="AE342" s="19" t="s">
        <v>185</v>
      </c>
      <c r="AF342" s="20" t="s">
        <v>498</v>
      </c>
      <c r="AG342" s="19" t="s">
        <v>185</v>
      </c>
      <c r="AH342" s="18" t="s">
        <v>191</v>
      </c>
      <c r="AI342" s="18" t="s">
        <v>191</v>
      </c>
      <c r="AJ342" s="19" t="s">
        <v>185</v>
      </c>
      <c r="AK342" s="21" t="s">
        <v>407</v>
      </c>
      <c r="AL342" s="22" t="s">
        <v>193</v>
      </c>
    </row>
    <row r="343" spans="1:38" ht="111" hidden="1" customHeight="1" x14ac:dyDescent="0.25">
      <c r="A343" s="8" t="str">
        <f t="shared" si="6"/>
        <v>Физические лица за исключением лиц с ОВЗ и инвалидов39.04.01 СоциологияОчная</v>
      </c>
      <c r="B343" s="16">
        <v>335</v>
      </c>
      <c r="C343" s="17" t="s">
        <v>169</v>
      </c>
      <c r="D343" s="17" t="s">
        <v>170</v>
      </c>
      <c r="E343" s="18" t="s">
        <v>226</v>
      </c>
      <c r="F343" s="17" t="s">
        <v>961</v>
      </c>
      <c r="G343" s="17" t="s">
        <v>962</v>
      </c>
      <c r="H343" s="18" t="s">
        <v>1008</v>
      </c>
      <c r="I343" s="18"/>
      <c r="J343" s="17" t="s">
        <v>964</v>
      </c>
      <c r="K343" s="19" t="s">
        <v>965</v>
      </c>
      <c r="L343" s="18" t="s">
        <v>231</v>
      </c>
      <c r="M343" s="19" t="s">
        <v>37</v>
      </c>
      <c r="N343" s="19" t="s">
        <v>1009</v>
      </c>
      <c r="O343" s="19" t="s">
        <v>185</v>
      </c>
      <c r="P343" s="19" t="s">
        <v>40</v>
      </c>
      <c r="Q343" s="19" t="s">
        <v>185</v>
      </c>
      <c r="R343" s="18" t="s">
        <v>179</v>
      </c>
      <c r="S343" s="19" t="s">
        <v>967</v>
      </c>
      <c r="T343" s="18" t="s">
        <v>968</v>
      </c>
      <c r="U343" s="18" t="s">
        <v>968</v>
      </c>
      <c r="V343" s="19" t="s">
        <v>400</v>
      </c>
      <c r="W343" s="19" t="s">
        <v>185</v>
      </c>
      <c r="X343" s="19" t="s">
        <v>185</v>
      </c>
      <c r="Y343" s="19" t="s">
        <v>345</v>
      </c>
      <c r="Z343" s="19" t="s">
        <v>185</v>
      </c>
      <c r="AA343" s="19" t="s">
        <v>185</v>
      </c>
      <c r="AB343" s="19" t="s">
        <v>943</v>
      </c>
      <c r="AC343" s="19" t="s">
        <v>185</v>
      </c>
      <c r="AD343" s="19" t="s">
        <v>185</v>
      </c>
      <c r="AE343" s="19" t="s">
        <v>185</v>
      </c>
      <c r="AF343" s="20" t="s">
        <v>393</v>
      </c>
      <c r="AG343" s="19" t="s">
        <v>185</v>
      </c>
      <c r="AH343" s="18" t="s">
        <v>191</v>
      </c>
      <c r="AI343" s="18" t="s">
        <v>191</v>
      </c>
      <c r="AJ343" s="19" t="s">
        <v>185</v>
      </c>
      <c r="AK343" s="21" t="s">
        <v>407</v>
      </c>
      <c r="AL343" s="22" t="s">
        <v>193</v>
      </c>
    </row>
    <row r="344" spans="1:38" ht="111" hidden="1" customHeight="1" x14ac:dyDescent="0.25">
      <c r="A344" s="8" t="str">
        <f t="shared" si="6"/>
        <v>Физические лица за исключением лиц с ОВЗ и инвалидов39.04.02 Социальная работаОчная</v>
      </c>
      <c r="B344" s="16">
        <v>336</v>
      </c>
      <c r="C344" s="17" t="s">
        <v>169</v>
      </c>
      <c r="D344" s="17" t="s">
        <v>170</v>
      </c>
      <c r="E344" s="18" t="s">
        <v>226</v>
      </c>
      <c r="F344" s="17" t="s">
        <v>961</v>
      </c>
      <c r="G344" s="17" t="s">
        <v>962</v>
      </c>
      <c r="H344" s="18" t="s">
        <v>1010</v>
      </c>
      <c r="I344" s="18"/>
      <c r="J344" s="17" t="s">
        <v>964</v>
      </c>
      <c r="K344" s="19" t="s">
        <v>965</v>
      </c>
      <c r="L344" s="18" t="s">
        <v>231</v>
      </c>
      <c r="M344" s="19" t="s">
        <v>37</v>
      </c>
      <c r="N344" s="19" t="s">
        <v>1011</v>
      </c>
      <c r="O344" s="19" t="s">
        <v>185</v>
      </c>
      <c r="P344" s="19" t="s">
        <v>40</v>
      </c>
      <c r="Q344" s="19" t="s">
        <v>185</v>
      </c>
      <c r="R344" s="18" t="s">
        <v>179</v>
      </c>
      <c r="S344" s="19" t="s">
        <v>967</v>
      </c>
      <c r="T344" s="18" t="s">
        <v>968</v>
      </c>
      <c r="U344" s="18" t="s">
        <v>968</v>
      </c>
      <c r="V344" s="19" t="s">
        <v>400</v>
      </c>
      <c r="W344" s="19" t="s">
        <v>185</v>
      </c>
      <c r="X344" s="19" t="s">
        <v>185</v>
      </c>
      <c r="Y344" s="19" t="s">
        <v>345</v>
      </c>
      <c r="Z344" s="19" t="s">
        <v>185</v>
      </c>
      <c r="AA344" s="19" t="s">
        <v>185</v>
      </c>
      <c r="AB344" s="19" t="s">
        <v>973</v>
      </c>
      <c r="AC344" s="19" t="s">
        <v>185</v>
      </c>
      <c r="AD344" s="19" t="s">
        <v>185</v>
      </c>
      <c r="AE344" s="19" t="s">
        <v>835</v>
      </c>
      <c r="AF344" s="20" t="s">
        <v>393</v>
      </c>
      <c r="AG344" s="19" t="s">
        <v>185</v>
      </c>
      <c r="AH344" s="18" t="s">
        <v>191</v>
      </c>
      <c r="AI344" s="18" t="s">
        <v>191</v>
      </c>
      <c r="AJ344" s="19" t="s">
        <v>185</v>
      </c>
      <c r="AK344" s="21" t="s">
        <v>407</v>
      </c>
      <c r="AL344" s="22" t="s">
        <v>193</v>
      </c>
    </row>
    <row r="345" spans="1:38" ht="111" hidden="1" customHeight="1" x14ac:dyDescent="0.25">
      <c r="A345" s="8" t="str">
        <f t="shared" si="6"/>
        <v>Физические лица за исключением лиц с ОВЗ и инвалидов40.04.01 ЮриспруденцияОчная</v>
      </c>
      <c r="B345" s="16">
        <v>337</v>
      </c>
      <c r="C345" s="17" t="s">
        <v>169</v>
      </c>
      <c r="D345" s="17" t="s">
        <v>170</v>
      </c>
      <c r="E345" s="18" t="s">
        <v>226</v>
      </c>
      <c r="F345" s="17" t="s">
        <v>961</v>
      </c>
      <c r="G345" s="17" t="s">
        <v>962</v>
      </c>
      <c r="H345" s="18" t="s">
        <v>1012</v>
      </c>
      <c r="I345" s="18"/>
      <c r="J345" s="17" t="s">
        <v>964</v>
      </c>
      <c r="K345" s="19" t="s">
        <v>965</v>
      </c>
      <c r="L345" s="18" t="s">
        <v>231</v>
      </c>
      <c r="M345" s="19" t="s">
        <v>37</v>
      </c>
      <c r="N345" s="19" t="s">
        <v>1013</v>
      </c>
      <c r="O345" s="19" t="s">
        <v>185</v>
      </c>
      <c r="P345" s="19" t="s">
        <v>40</v>
      </c>
      <c r="Q345" s="19" t="s">
        <v>185</v>
      </c>
      <c r="R345" s="18" t="s">
        <v>179</v>
      </c>
      <c r="S345" s="19" t="s">
        <v>967</v>
      </c>
      <c r="T345" s="18" t="s">
        <v>968</v>
      </c>
      <c r="U345" s="18" t="s">
        <v>968</v>
      </c>
      <c r="V345" s="19" t="s">
        <v>400</v>
      </c>
      <c r="W345" s="19" t="s">
        <v>185</v>
      </c>
      <c r="X345" s="19" t="s">
        <v>185</v>
      </c>
      <c r="Y345" s="19" t="s">
        <v>345</v>
      </c>
      <c r="Z345" s="19" t="s">
        <v>185</v>
      </c>
      <c r="AA345" s="19" t="s">
        <v>185</v>
      </c>
      <c r="AB345" s="19" t="s">
        <v>943</v>
      </c>
      <c r="AC345" s="19" t="s">
        <v>185</v>
      </c>
      <c r="AD345" s="19" t="s">
        <v>185</v>
      </c>
      <c r="AE345" s="19" t="s">
        <v>185</v>
      </c>
      <c r="AF345" s="20" t="s">
        <v>498</v>
      </c>
      <c r="AG345" s="19" t="s">
        <v>185</v>
      </c>
      <c r="AH345" s="18" t="s">
        <v>191</v>
      </c>
      <c r="AI345" s="18" t="s">
        <v>191</v>
      </c>
      <c r="AJ345" s="19" t="s">
        <v>185</v>
      </c>
      <c r="AK345" s="21" t="s">
        <v>407</v>
      </c>
      <c r="AL345" s="22" t="s">
        <v>193</v>
      </c>
    </row>
    <row r="346" spans="1:38" ht="111" hidden="1" customHeight="1" x14ac:dyDescent="0.25">
      <c r="A346" s="8" t="str">
        <f t="shared" si="6"/>
        <v>Физические лица за исключением лиц с ОВЗ и инвалидов41.04.04 ПолитологияОчная</v>
      </c>
      <c r="B346" s="16">
        <v>338</v>
      </c>
      <c r="C346" s="17" t="s">
        <v>169</v>
      </c>
      <c r="D346" s="17" t="s">
        <v>170</v>
      </c>
      <c r="E346" s="18" t="s">
        <v>226</v>
      </c>
      <c r="F346" s="17" t="s">
        <v>961</v>
      </c>
      <c r="G346" s="17" t="s">
        <v>962</v>
      </c>
      <c r="H346" s="18" t="s">
        <v>1014</v>
      </c>
      <c r="I346" s="18"/>
      <c r="J346" s="17" t="s">
        <v>964</v>
      </c>
      <c r="K346" s="19" t="s">
        <v>965</v>
      </c>
      <c r="L346" s="18" t="s">
        <v>231</v>
      </c>
      <c r="M346" s="19" t="s">
        <v>37</v>
      </c>
      <c r="N346" s="19" t="s">
        <v>1015</v>
      </c>
      <c r="O346" s="19" t="s">
        <v>185</v>
      </c>
      <c r="P346" s="19" t="s">
        <v>40</v>
      </c>
      <c r="Q346" s="19" t="s">
        <v>185</v>
      </c>
      <c r="R346" s="18" t="s">
        <v>179</v>
      </c>
      <c r="S346" s="19" t="s">
        <v>967</v>
      </c>
      <c r="T346" s="18" t="s">
        <v>968</v>
      </c>
      <c r="U346" s="18" t="s">
        <v>968</v>
      </c>
      <c r="V346" s="19" t="s">
        <v>400</v>
      </c>
      <c r="W346" s="19" t="s">
        <v>185</v>
      </c>
      <c r="X346" s="19" t="s">
        <v>185</v>
      </c>
      <c r="Y346" s="19" t="s">
        <v>345</v>
      </c>
      <c r="Z346" s="19" t="s">
        <v>185</v>
      </c>
      <c r="AA346" s="19" t="s">
        <v>185</v>
      </c>
      <c r="AB346" s="19" t="s">
        <v>943</v>
      </c>
      <c r="AC346" s="19" t="s">
        <v>185</v>
      </c>
      <c r="AD346" s="19" t="s">
        <v>185</v>
      </c>
      <c r="AE346" s="19" t="s">
        <v>185</v>
      </c>
      <c r="AF346" s="20" t="s">
        <v>498</v>
      </c>
      <c r="AG346" s="19" t="s">
        <v>185</v>
      </c>
      <c r="AH346" s="18" t="s">
        <v>191</v>
      </c>
      <c r="AI346" s="18" t="s">
        <v>191</v>
      </c>
      <c r="AJ346" s="19" t="s">
        <v>185</v>
      </c>
      <c r="AK346" s="21" t="s">
        <v>407</v>
      </c>
      <c r="AL346" s="22" t="s">
        <v>193</v>
      </c>
    </row>
    <row r="347" spans="1:38" ht="111" hidden="1" customHeight="1" x14ac:dyDescent="0.25">
      <c r="A347" s="8" t="str">
        <f t="shared" si="6"/>
        <v>Физические лица за исключением лиц с ОВЗ и инвалидов44.04.01 Педагогическое образованиеОчная</v>
      </c>
      <c r="B347" s="16">
        <v>339</v>
      </c>
      <c r="C347" s="17" t="s">
        <v>169</v>
      </c>
      <c r="D347" s="17" t="s">
        <v>170</v>
      </c>
      <c r="E347" s="18" t="s">
        <v>226</v>
      </c>
      <c r="F347" s="17" t="s">
        <v>961</v>
      </c>
      <c r="G347" s="17" t="s">
        <v>962</v>
      </c>
      <c r="H347" s="18" t="s">
        <v>1016</v>
      </c>
      <c r="I347" s="18"/>
      <c r="J347" s="17" t="s">
        <v>964</v>
      </c>
      <c r="K347" s="19" t="s">
        <v>965</v>
      </c>
      <c r="L347" s="18" t="s">
        <v>231</v>
      </c>
      <c r="M347" s="19" t="s">
        <v>37</v>
      </c>
      <c r="N347" s="19" t="s">
        <v>1017</v>
      </c>
      <c r="O347" s="19" t="s">
        <v>185</v>
      </c>
      <c r="P347" s="19" t="s">
        <v>40</v>
      </c>
      <c r="Q347" s="19" t="s">
        <v>185</v>
      </c>
      <c r="R347" s="18" t="s">
        <v>179</v>
      </c>
      <c r="S347" s="19" t="s">
        <v>967</v>
      </c>
      <c r="T347" s="18" t="s">
        <v>968</v>
      </c>
      <c r="U347" s="18" t="s">
        <v>968</v>
      </c>
      <c r="V347" s="19" t="s">
        <v>400</v>
      </c>
      <c r="W347" s="19" t="s">
        <v>185</v>
      </c>
      <c r="X347" s="19" t="s">
        <v>185</v>
      </c>
      <c r="Y347" s="19" t="s">
        <v>345</v>
      </c>
      <c r="Z347" s="19" t="s">
        <v>185</v>
      </c>
      <c r="AA347" s="19" t="s">
        <v>185</v>
      </c>
      <c r="AB347" s="19" t="s">
        <v>943</v>
      </c>
      <c r="AC347" s="19" t="s">
        <v>185</v>
      </c>
      <c r="AD347" s="19" t="s">
        <v>185</v>
      </c>
      <c r="AE347" s="19" t="s">
        <v>185</v>
      </c>
      <c r="AF347" s="20" t="s">
        <v>845</v>
      </c>
      <c r="AG347" s="19" t="s">
        <v>185</v>
      </c>
      <c r="AH347" s="18" t="s">
        <v>191</v>
      </c>
      <c r="AI347" s="18" t="s">
        <v>191</v>
      </c>
      <c r="AJ347" s="19" t="s">
        <v>185</v>
      </c>
      <c r="AK347" s="21" t="s">
        <v>407</v>
      </c>
      <c r="AL347" s="22" t="s">
        <v>193</v>
      </c>
    </row>
    <row r="348" spans="1:38" ht="111" hidden="1" customHeight="1" x14ac:dyDescent="0.25">
      <c r="A348" s="8" t="str">
        <f t="shared" si="6"/>
        <v>Физические лица за исключением лиц с ОВЗ и инвалидов44.04.01 Педагогическое образованиеЗаочная</v>
      </c>
      <c r="B348" s="16">
        <v>340</v>
      </c>
      <c r="C348" s="17" t="s">
        <v>169</v>
      </c>
      <c r="D348" s="17" t="s">
        <v>170</v>
      </c>
      <c r="E348" s="18" t="s">
        <v>226</v>
      </c>
      <c r="F348" s="17" t="s">
        <v>961</v>
      </c>
      <c r="G348" s="17" t="s">
        <v>962</v>
      </c>
      <c r="H348" s="18" t="s">
        <v>1018</v>
      </c>
      <c r="I348" s="18"/>
      <c r="J348" s="17" t="s">
        <v>964</v>
      </c>
      <c r="K348" s="19" t="s">
        <v>965</v>
      </c>
      <c r="L348" s="18" t="s">
        <v>231</v>
      </c>
      <c r="M348" s="19" t="s">
        <v>37</v>
      </c>
      <c r="N348" s="19" t="s">
        <v>1017</v>
      </c>
      <c r="O348" s="19" t="s">
        <v>185</v>
      </c>
      <c r="P348" s="19" t="s">
        <v>482</v>
      </c>
      <c r="Q348" s="19" t="s">
        <v>185</v>
      </c>
      <c r="R348" s="18" t="s">
        <v>179</v>
      </c>
      <c r="S348" s="19" t="s">
        <v>967</v>
      </c>
      <c r="T348" s="18" t="s">
        <v>968</v>
      </c>
      <c r="U348" s="18" t="s">
        <v>968</v>
      </c>
      <c r="V348" s="19" t="s">
        <v>400</v>
      </c>
      <c r="W348" s="19" t="s">
        <v>185</v>
      </c>
      <c r="X348" s="19" t="s">
        <v>185</v>
      </c>
      <c r="Y348" s="19" t="s">
        <v>345</v>
      </c>
      <c r="Z348" s="19" t="s">
        <v>185</v>
      </c>
      <c r="AA348" s="19" t="s">
        <v>185</v>
      </c>
      <c r="AB348" s="19" t="s">
        <v>936</v>
      </c>
      <c r="AC348" s="19" t="s">
        <v>185</v>
      </c>
      <c r="AD348" s="19" t="s">
        <v>185</v>
      </c>
      <c r="AE348" s="19" t="s">
        <v>185</v>
      </c>
      <c r="AF348" s="20" t="s">
        <v>393</v>
      </c>
      <c r="AG348" s="19" t="s">
        <v>185</v>
      </c>
      <c r="AH348" s="18" t="s">
        <v>191</v>
      </c>
      <c r="AI348" s="18" t="s">
        <v>191</v>
      </c>
      <c r="AJ348" s="19" t="s">
        <v>185</v>
      </c>
      <c r="AK348" s="21" t="s">
        <v>407</v>
      </c>
      <c r="AL348" s="22" t="s">
        <v>193</v>
      </c>
    </row>
    <row r="349" spans="1:38" ht="111" hidden="1" customHeight="1" x14ac:dyDescent="0.25">
      <c r="A349" s="8" t="str">
        <f t="shared" si="6"/>
        <v>Физические лица с ОВЗ и инвалиды44.04.01 Педагогическое образованиеОчная</v>
      </c>
      <c r="B349" s="16">
        <v>341</v>
      </c>
      <c r="C349" s="17" t="s">
        <v>169</v>
      </c>
      <c r="D349" s="17" t="s">
        <v>170</v>
      </c>
      <c r="E349" s="18" t="s">
        <v>226</v>
      </c>
      <c r="F349" s="17" t="s">
        <v>961</v>
      </c>
      <c r="G349" s="17" t="s">
        <v>962</v>
      </c>
      <c r="H349" s="18" t="s">
        <v>1019</v>
      </c>
      <c r="I349" s="18"/>
      <c r="J349" s="17" t="s">
        <v>964</v>
      </c>
      <c r="K349" s="19" t="s">
        <v>965</v>
      </c>
      <c r="L349" s="18" t="s">
        <v>231</v>
      </c>
      <c r="M349" s="19" t="s">
        <v>50</v>
      </c>
      <c r="N349" s="19" t="s">
        <v>1017</v>
      </c>
      <c r="O349" s="19" t="s">
        <v>185</v>
      </c>
      <c r="P349" s="19" t="s">
        <v>40</v>
      </c>
      <c r="Q349" s="19" t="s">
        <v>185</v>
      </c>
      <c r="R349" s="18" t="s">
        <v>179</v>
      </c>
      <c r="S349" s="19" t="s">
        <v>967</v>
      </c>
      <c r="T349" s="18" t="s">
        <v>968</v>
      </c>
      <c r="U349" s="18" t="s">
        <v>968</v>
      </c>
      <c r="V349" s="19" t="s">
        <v>400</v>
      </c>
      <c r="W349" s="19" t="s">
        <v>185</v>
      </c>
      <c r="X349" s="19" t="s">
        <v>185</v>
      </c>
      <c r="Y349" s="19" t="s">
        <v>345</v>
      </c>
      <c r="Z349" s="19" t="s">
        <v>185</v>
      </c>
      <c r="AA349" s="19" t="s">
        <v>185</v>
      </c>
      <c r="AB349" s="19" t="s">
        <v>936</v>
      </c>
      <c r="AC349" s="19" t="s">
        <v>185</v>
      </c>
      <c r="AD349" s="19" t="s">
        <v>185</v>
      </c>
      <c r="AE349" s="19" t="s">
        <v>185</v>
      </c>
      <c r="AF349" s="20" t="s">
        <v>393</v>
      </c>
      <c r="AG349" s="19" t="s">
        <v>185</v>
      </c>
      <c r="AH349" s="18" t="s">
        <v>191</v>
      </c>
      <c r="AI349" s="18" t="s">
        <v>191</v>
      </c>
      <c r="AJ349" s="19" t="s">
        <v>185</v>
      </c>
      <c r="AK349" s="21" t="s">
        <v>407</v>
      </c>
      <c r="AL349" s="22" t="s">
        <v>193</v>
      </c>
    </row>
    <row r="350" spans="1:38" ht="111" hidden="1" customHeight="1" x14ac:dyDescent="0.25">
      <c r="A350" s="8" t="str">
        <f t="shared" si="6"/>
        <v>Физические лица за исключением лиц с ОВЗ и инвалидов44.04.02 Психолого-педагогическое образованиеОчная</v>
      </c>
      <c r="B350" s="16">
        <v>342</v>
      </c>
      <c r="C350" s="17" t="s">
        <v>169</v>
      </c>
      <c r="D350" s="17" t="s">
        <v>170</v>
      </c>
      <c r="E350" s="18" t="s">
        <v>226</v>
      </c>
      <c r="F350" s="17" t="s">
        <v>961</v>
      </c>
      <c r="G350" s="17" t="s">
        <v>962</v>
      </c>
      <c r="H350" s="18" t="s">
        <v>1020</v>
      </c>
      <c r="I350" s="18"/>
      <c r="J350" s="17" t="s">
        <v>964</v>
      </c>
      <c r="K350" s="19" t="s">
        <v>965</v>
      </c>
      <c r="L350" s="18" t="s">
        <v>231</v>
      </c>
      <c r="M350" s="19" t="s">
        <v>37</v>
      </c>
      <c r="N350" s="19" t="s">
        <v>1021</v>
      </c>
      <c r="O350" s="19" t="s">
        <v>185</v>
      </c>
      <c r="P350" s="19" t="s">
        <v>40</v>
      </c>
      <c r="Q350" s="19" t="s">
        <v>185</v>
      </c>
      <c r="R350" s="18" t="s">
        <v>179</v>
      </c>
      <c r="S350" s="19" t="s">
        <v>967</v>
      </c>
      <c r="T350" s="18" t="s">
        <v>968</v>
      </c>
      <c r="U350" s="18" t="s">
        <v>968</v>
      </c>
      <c r="V350" s="19" t="s">
        <v>400</v>
      </c>
      <c r="W350" s="19" t="s">
        <v>185</v>
      </c>
      <c r="X350" s="19" t="s">
        <v>185</v>
      </c>
      <c r="Y350" s="19" t="s">
        <v>345</v>
      </c>
      <c r="Z350" s="19" t="s">
        <v>185</v>
      </c>
      <c r="AA350" s="19" t="s">
        <v>185</v>
      </c>
      <c r="AB350" s="19" t="s">
        <v>943</v>
      </c>
      <c r="AC350" s="19" t="s">
        <v>185</v>
      </c>
      <c r="AD350" s="19" t="s">
        <v>185</v>
      </c>
      <c r="AE350" s="19" t="s">
        <v>185</v>
      </c>
      <c r="AF350" s="20" t="s">
        <v>393</v>
      </c>
      <c r="AG350" s="19" t="s">
        <v>185</v>
      </c>
      <c r="AH350" s="18" t="s">
        <v>191</v>
      </c>
      <c r="AI350" s="18" t="s">
        <v>191</v>
      </c>
      <c r="AJ350" s="19" t="s">
        <v>185</v>
      </c>
      <c r="AK350" s="21" t="s">
        <v>407</v>
      </c>
      <c r="AL350" s="22" t="s">
        <v>193</v>
      </c>
    </row>
    <row r="351" spans="1:38" ht="111" hidden="1" customHeight="1" x14ac:dyDescent="0.25">
      <c r="A351" s="8" t="str">
        <f t="shared" si="6"/>
        <v>Физические лица за исключением лиц с ОВЗ и инвалидов44.04.03 Специальное (дефектологическое) образованиеОчная</v>
      </c>
      <c r="B351" s="16">
        <v>343</v>
      </c>
      <c r="C351" s="17" t="s">
        <v>169</v>
      </c>
      <c r="D351" s="17" t="s">
        <v>170</v>
      </c>
      <c r="E351" s="18" t="s">
        <v>226</v>
      </c>
      <c r="F351" s="17" t="s">
        <v>961</v>
      </c>
      <c r="G351" s="17" t="s">
        <v>962</v>
      </c>
      <c r="H351" s="18" t="s">
        <v>1022</v>
      </c>
      <c r="I351" s="18"/>
      <c r="J351" s="17" t="s">
        <v>964</v>
      </c>
      <c r="K351" s="19" t="s">
        <v>965</v>
      </c>
      <c r="L351" s="18" t="s">
        <v>231</v>
      </c>
      <c r="M351" s="19" t="s">
        <v>37</v>
      </c>
      <c r="N351" s="19" t="s">
        <v>1023</v>
      </c>
      <c r="O351" s="19" t="s">
        <v>185</v>
      </c>
      <c r="P351" s="19" t="s">
        <v>40</v>
      </c>
      <c r="Q351" s="19" t="s">
        <v>185</v>
      </c>
      <c r="R351" s="18" t="s">
        <v>179</v>
      </c>
      <c r="S351" s="19" t="s">
        <v>967</v>
      </c>
      <c r="T351" s="18" t="s">
        <v>968</v>
      </c>
      <c r="U351" s="18" t="s">
        <v>968</v>
      </c>
      <c r="V351" s="19" t="s">
        <v>400</v>
      </c>
      <c r="W351" s="19" t="s">
        <v>185</v>
      </c>
      <c r="X351" s="19" t="s">
        <v>185</v>
      </c>
      <c r="Y351" s="19" t="s">
        <v>345</v>
      </c>
      <c r="Z351" s="19" t="s">
        <v>185</v>
      </c>
      <c r="AA351" s="19" t="s">
        <v>185</v>
      </c>
      <c r="AB351" s="19" t="s">
        <v>943</v>
      </c>
      <c r="AC351" s="19" t="s">
        <v>185</v>
      </c>
      <c r="AD351" s="19" t="s">
        <v>185</v>
      </c>
      <c r="AE351" s="19" t="s">
        <v>185</v>
      </c>
      <c r="AF351" s="20" t="s">
        <v>393</v>
      </c>
      <c r="AG351" s="19" t="s">
        <v>185</v>
      </c>
      <c r="AH351" s="18" t="s">
        <v>191</v>
      </c>
      <c r="AI351" s="18" t="s">
        <v>191</v>
      </c>
      <c r="AJ351" s="19" t="s">
        <v>185</v>
      </c>
      <c r="AK351" s="21" t="s">
        <v>407</v>
      </c>
      <c r="AL351" s="22" t="s">
        <v>193</v>
      </c>
    </row>
    <row r="352" spans="1:38" ht="111" hidden="1" customHeight="1" x14ac:dyDescent="0.25">
      <c r="A352" s="8" t="str">
        <f t="shared" si="6"/>
        <v>Физические лица за исключением лиц с ОВЗ и инвалидов45.04.02 ЛингвистикаОчная</v>
      </c>
      <c r="B352" s="16">
        <v>344</v>
      </c>
      <c r="C352" s="17" t="s">
        <v>169</v>
      </c>
      <c r="D352" s="17" t="s">
        <v>170</v>
      </c>
      <c r="E352" s="18" t="s">
        <v>226</v>
      </c>
      <c r="F352" s="17" t="s">
        <v>961</v>
      </c>
      <c r="G352" s="17" t="s">
        <v>962</v>
      </c>
      <c r="H352" s="18" t="s">
        <v>1024</v>
      </c>
      <c r="I352" s="18"/>
      <c r="J352" s="17" t="s">
        <v>964</v>
      </c>
      <c r="K352" s="19" t="s">
        <v>965</v>
      </c>
      <c r="L352" s="18" t="s">
        <v>231</v>
      </c>
      <c r="M352" s="19" t="s">
        <v>37</v>
      </c>
      <c r="N352" s="19" t="s">
        <v>1025</v>
      </c>
      <c r="O352" s="19" t="s">
        <v>185</v>
      </c>
      <c r="P352" s="19" t="s">
        <v>40</v>
      </c>
      <c r="Q352" s="19" t="s">
        <v>185</v>
      </c>
      <c r="R352" s="18" t="s">
        <v>179</v>
      </c>
      <c r="S352" s="19" t="s">
        <v>967</v>
      </c>
      <c r="T352" s="18" t="s">
        <v>968</v>
      </c>
      <c r="U352" s="18" t="s">
        <v>968</v>
      </c>
      <c r="V352" s="19" t="s">
        <v>400</v>
      </c>
      <c r="W352" s="19" t="s">
        <v>185</v>
      </c>
      <c r="X352" s="19" t="s">
        <v>185</v>
      </c>
      <c r="Y352" s="19" t="s">
        <v>345</v>
      </c>
      <c r="Z352" s="19" t="s">
        <v>185</v>
      </c>
      <c r="AA352" s="19" t="s">
        <v>185</v>
      </c>
      <c r="AB352" s="19" t="s">
        <v>943</v>
      </c>
      <c r="AC352" s="19" t="s">
        <v>185</v>
      </c>
      <c r="AD352" s="19" t="s">
        <v>185</v>
      </c>
      <c r="AE352" s="19" t="s">
        <v>185</v>
      </c>
      <c r="AF352" s="20" t="s">
        <v>498</v>
      </c>
      <c r="AG352" s="19" t="s">
        <v>185</v>
      </c>
      <c r="AH352" s="18" t="s">
        <v>191</v>
      </c>
      <c r="AI352" s="18" t="s">
        <v>191</v>
      </c>
      <c r="AJ352" s="19" t="s">
        <v>185</v>
      </c>
      <c r="AK352" s="21" t="s">
        <v>407</v>
      </c>
      <c r="AL352" s="22" t="s">
        <v>193</v>
      </c>
    </row>
    <row r="353" spans="1:38" ht="111" hidden="1" customHeight="1" x14ac:dyDescent="0.25">
      <c r="A353" s="8" t="str">
        <f t="shared" si="6"/>
        <v>Физические лица за исключением лиц с ОВЗ и инвалидов46.04.01 ИсторияОчная</v>
      </c>
      <c r="B353" s="16">
        <v>345</v>
      </c>
      <c r="C353" s="17" t="s">
        <v>169</v>
      </c>
      <c r="D353" s="17" t="s">
        <v>170</v>
      </c>
      <c r="E353" s="18" t="s">
        <v>226</v>
      </c>
      <c r="F353" s="17" t="s">
        <v>961</v>
      </c>
      <c r="G353" s="17" t="s">
        <v>962</v>
      </c>
      <c r="H353" s="18" t="s">
        <v>1026</v>
      </c>
      <c r="I353" s="18"/>
      <c r="J353" s="17" t="s">
        <v>964</v>
      </c>
      <c r="K353" s="19" t="s">
        <v>965</v>
      </c>
      <c r="L353" s="18" t="s">
        <v>231</v>
      </c>
      <c r="M353" s="19" t="s">
        <v>37</v>
      </c>
      <c r="N353" s="19" t="s">
        <v>1027</v>
      </c>
      <c r="O353" s="19" t="s">
        <v>185</v>
      </c>
      <c r="P353" s="19" t="s">
        <v>40</v>
      </c>
      <c r="Q353" s="19" t="s">
        <v>185</v>
      </c>
      <c r="R353" s="18" t="s">
        <v>179</v>
      </c>
      <c r="S353" s="19" t="s">
        <v>967</v>
      </c>
      <c r="T353" s="18" t="s">
        <v>968</v>
      </c>
      <c r="U353" s="18" t="s">
        <v>968</v>
      </c>
      <c r="V353" s="19" t="s">
        <v>400</v>
      </c>
      <c r="W353" s="19" t="s">
        <v>185</v>
      </c>
      <c r="X353" s="19" t="s">
        <v>185</v>
      </c>
      <c r="Y353" s="19" t="s">
        <v>345</v>
      </c>
      <c r="Z353" s="19" t="s">
        <v>185</v>
      </c>
      <c r="AA353" s="19" t="s">
        <v>185</v>
      </c>
      <c r="AB353" s="19" t="s">
        <v>943</v>
      </c>
      <c r="AC353" s="19" t="s">
        <v>185</v>
      </c>
      <c r="AD353" s="19" t="s">
        <v>185</v>
      </c>
      <c r="AE353" s="19" t="s">
        <v>185</v>
      </c>
      <c r="AF353" s="20" t="s">
        <v>498</v>
      </c>
      <c r="AG353" s="19" t="s">
        <v>185</v>
      </c>
      <c r="AH353" s="18" t="s">
        <v>191</v>
      </c>
      <c r="AI353" s="18" t="s">
        <v>191</v>
      </c>
      <c r="AJ353" s="19" t="s">
        <v>185</v>
      </c>
      <c r="AK353" s="21" t="s">
        <v>407</v>
      </c>
      <c r="AL353" s="22" t="s">
        <v>193</v>
      </c>
    </row>
    <row r="354" spans="1:38" ht="111" hidden="1" customHeight="1" x14ac:dyDescent="0.25">
      <c r="A354" s="8" t="str">
        <f t="shared" si="6"/>
        <v>Физические лица за исключением лиц с ОВЗ и инвалидов46.04.02 Документоведение и архивоведениеОчная</v>
      </c>
      <c r="B354" s="16">
        <v>346</v>
      </c>
      <c r="C354" s="17" t="s">
        <v>169</v>
      </c>
      <c r="D354" s="17" t="s">
        <v>170</v>
      </c>
      <c r="E354" s="18" t="s">
        <v>226</v>
      </c>
      <c r="F354" s="17" t="s">
        <v>961</v>
      </c>
      <c r="G354" s="17" t="s">
        <v>962</v>
      </c>
      <c r="H354" s="18" t="s">
        <v>1028</v>
      </c>
      <c r="I354" s="18"/>
      <c r="J354" s="17" t="s">
        <v>964</v>
      </c>
      <c r="K354" s="19" t="s">
        <v>965</v>
      </c>
      <c r="L354" s="18" t="s">
        <v>231</v>
      </c>
      <c r="M354" s="19" t="s">
        <v>37</v>
      </c>
      <c r="N354" s="19" t="s">
        <v>1029</v>
      </c>
      <c r="O354" s="19" t="s">
        <v>185</v>
      </c>
      <c r="P354" s="19" t="s">
        <v>40</v>
      </c>
      <c r="Q354" s="19" t="s">
        <v>185</v>
      </c>
      <c r="R354" s="18" t="s">
        <v>179</v>
      </c>
      <c r="S354" s="19" t="s">
        <v>967</v>
      </c>
      <c r="T354" s="18" t="s">
        <v>968</v>
      </c>
      <c r="U354" s="18" t="s">
        <v>968</v>
      </c>
      <c r="V354" s="19" t="s">
        <v>400</v>
      </c>
      <c r="W354" s="19" t="s">
        <v>185</v>
      </c>
      <c r="X354" s="19" t="s">
        <v>185</v>
      </c>
      <c r="Y354" s="19" t="s">
        <v>345</v>
      </c>
      <c r="Z354" s="19" t="s">
        <v>185</v>
      </c>
      <c r="AA354" s="19" t="s">
        <v>185</v>
      </c>
      <c r="AB354" s="19" t="s">
        <v>943</v>
      </c>
      <c r="AC354" s="19" t="s">
        <v>185</v>
      </c>
      <c r="AD354" s="19" t="s">
        <v>185</v>
      </c>
      <c r="AE354" s="19" t="s">
        <v>185</v>
      </c>
      <c r="AF354" s="20" t="s">
        <v>393</v>
      </c>
      <c r="AG354" s="19" t="s">
        <v>185</v>
      </c>
      <c r="AH354" s="18" t="s">
        <v>191</v>
      </c>
      <c r="AI354" s="18" t="s">
        <v>191</v>
      </c>
      <c r="AJ354" s="19" t="s">
        <v>185</v>
      </c>
      <c r="AK354" s="21" t="s">
        <v>407</v>
      </c>
      <c r="AL354" s="22" t="s">
        <v>193</v>
      </c>
    </row>
    <row r="355" spans="1:38" ht="111" hidden="1" customHeight="1" x14ac:dyDescent="0.25">
      <c r="A355" s="8" t="str">
        <f t="shared" si="6"/>
        <v>Физические лица за исключением лиц с ОВЗ и инвалидов49.04.01 Физическая культураОчная</v>
      </c>
      <c r="B355" s="16">
        <v>347</v>
      </c>
      <c r="C355" s="17" t="s">
        <v>169</v>
      </c>
      <c r="D355" s="17" t="s">
        <v>170</v>
      </c>
      <c r="E355" s="18" t="s">
        <v>226</v>
      </c>
      <c r="F355" s="17" t="s">
        <v>961</v>
      </c>
      <c r="G355" s="17" t="s">
        <v>962</v>
      </c>
      <c r="H355" s="18" t="s">
        <v>1030</v>
      </c>
      <c r="I355" s="18"/>
      <c r="J355" s="17" t="s">
        <v>964</v>
      </c>
      <c r="K355" s="19" t="s">
        <v>965</v>
      </c>
      <c r="L355" s="18" t="s">
        <v>231</v>
      </c>
      <c r="M355" s="19" t="s">
        <v>37</v>
      </c>
      <c r="N355" s="19" t="s">
        <v>1031</v>
      </c>
      <c r="O355" s="19" t="s">
        <v>185</v>
      </c>
      <c r="P355" s="19" t="s">
        <v>40</v>
      </c>
      <c r="Q355" s="19" t="s">
        <v>185</v>
      </c>
      <c r="R355" s="18" t="s">
        <v>179</v>
      </c>
      <c r="S355" s="19" t="s">
        <v>967</v>
      </c>
      <c r="T355" s="18" t="s">
        <v>968</v>
      </c>
      <c r="U355" s="18" t="s">
        <v>968</v>
      </c>
      <c r="V355" s="19" t="s">
        <v>400</v>
      </c>
      <c r="W355" s="19" t="s">
        <v>185</v>
      </c>
      <c r="X355" s="19" t="s">
        <v>185</v>
      </c>
      <c r="Y355" s="19" t="s">
        <v>345</v>
      </c>
      <c r="Z355" s="19" t="s">
        <v>185</v>
      </c>
      <c r="AA355" s="19" t="s">
        <v>185</v>
      </c>
      <c r="AB355" s="19" t="s">
        <v>943</v>
      </c>
      <c r="AC355" s="19" t="s">
        <v>185</v>
      </c>
      <c r="AD355" s="19" t="s">
        <v>185</v>
      </c>
      <c r="AE355" s="19" t="s">
        <v>185</v>
      </c>
      <c r="AF355" s="20" t="s">
        <v>498</v>
      </c>
      <c r="AG355" s="19" t="s">
        <v>185</v>
      </c>
      <c r="AH355" s="18" t="s">
        <v>191</v>
      </c>
      <c r="AI355" s="18" t="s">
        <v>191</v>
      </c>
      <c r="AJ355" s="19" t="s">
        <v>185</v>
      </c>
      <c r="AK355" s="21" t="s">
        <v>407</v>
      </c>
      <c r="AL355" s="22" t="s">
        <v>193</v>
      </c>
    </row>
    <row r="356" spans="1:38" ht="111" hidden="1" customHeight="1" x14ac:dyDescent="0.25">
      <c r="A356" s="8" t="str">
        <f t="shared" si="6"/>
        <v>Физические лица за исключением лиц с ОВЗ и инвалидов49.04.02 Физическая культура для лиц с отклонениями в состоянии здоровья (адаптивная физическая культура)Очная</v>
      </c>
      <c r="B356" s="16">
        <v>348</v>
      </c>
      <c r="C356" s="17" t="s">
        <v>169</v>
      </c>
      <c r="D356" s="17" t="s">
        <v>170</v>
      </c>
      <c r="E356" s="18" t="s">
        <v>226</v>
      </c>
      <c r="F356" s="17" t="s">
        <v>961</v>
      </c>
      <c r="G356" s="17" t="s">
        <v>962</v>
      </c>
      <c r="H356" s="18" t="s">
        <v>1032</v>
      </c>
      <c r="I356" s="18"/>
      <c r="J356" s="17" t="s">
        <v>964</v>
      </c>
      <c r="K356" s="19" t="s">
        <v>965</v>
      </c>
      <c r="L356" s="18" t="s">
        <v>231</v>
      </c>
      <c r="M356" s="19" t="s">
        <v>37</v>
      </c>
      <c r="N356" s="19" t="s">
        <v>1033</v>
      </c>
      <c r="O356" s="19" t="s">
        <v>185</v>
      </c>
      <c r="P356" s="19" t="s">
        <v>40</v>
      </c>
      <c r="Q356" s="19" t="s">
        <v>185</v>
      </c>
      <c r="R356" s="18" t="s">
        <v>179</v>
      </c>
      <c r="S356" s="19" t="s">
        <v>967</v>
      </c>
      <c r="T356" s="18" t="s">
        <v>968</v>
      </c>
      <c r="U356" s="18" t="s">
        <v>968</v>
      </c>
      <c r="V356" s="19" t="s">
        <v>400</v>
      </c>
      <c r="W356" s="19" t="s">
        <v>185</v>
      </c>
      <c r="X356" s="19" t="s">
        <v>185</v>
      </c>
      <c r="Y356" s="19" t="s">
        <v>345</v>
      </c>
      <c r="Z356" s="19" t="s">
        <v>185</v>
      </c>
      <c r="AA356" s="19" t="s">
        <v>185</v>
      </c>
      <c r="AB356" s="19" t="s">
        <v>943</v>
      </c>
      <c r="AC356" s="19" t="s">
        <v>185</v>
      </c>
      <c r="AD356" s="19" t="s">
        <v>185</v>
      </c>
      <c r="AE356" s="19" t="s">
        <v>185</v>
      </c>
      <c r="AF356" s="20" t="s">
        <v>498</v>
      </c>
      <c r="AG356" s="19" t="s">
        <v>185</v>
      </c>
      <c r="AH356" s="18" t="s">
        <v>191</v>
      </c>
      <c r="AI356" s="18" t="s">
        <v>191</v>
      </c>
      <c r="AJ356" s="19" t="s">
        <v>185</v>
      </c>
      <c r="AK356" s="21" t="s">
        <v>407</v>
      </c>
      <c r="AL356" s="22" t="s">
        <v>193</v>
      </c>
    </row>
    <row r="357" spans="1:38" ht="111" hidden="1" customHeight="1" x14ac:dyDescent="0.25">
      <c r="A357" s="8" t="str">
        <f t="shared" si="6"/>
        <v>Физические лица за исключением лиц с ОВЗ и инвалидов49.04.03 СпортОчная</v>
      </c>
      <c r="B357" s="16">
        <v>349</v>
      </c>
      <c r="C357" s="17" t="s">
        <v>169</v>
      </c>
      <c r="D357" s="17" t="s">
        <v>170</v>
      </c>
      <c r="E357" s="18" t="s">
        <v>226</v>
      </c>
      <c r="F357" s="17" t="s">
        <v>961</v>
      </c>
      <c r="G357" s="17" t="s">
        <v>962</v>
      </c>
      <c r="H357" s="18" t="s">
        <v>1034</v>
      </c>
      <c r="I357" s="18"/>
      <c r="J357" s="17" t="s">
        <v>964</v>
      </c>
      <c r="K357" s="19" t="s">
        <v>965</v>
      </c>
      <c r="L357" s="18" t="s">
        <v>231</v>
      </c>
      <c r="M357" s="19" t="s">
        <v>37</v>
      </c>
      <c r="N357" s="19" t="s">
        <v>1035</v>
      </c>
      <c r="O357" s="19" t="s">
        <v>185</v>
      </c>
      <c r="P357" s="19" t="s">
        <v>40</v>
      </c>
      <c r="Q357" s="19" t="s">
        <v>185</v>
      </c>
      <c r="R357" s="18" t="s">
        <v>179</v>
      </c>
      <c r="S357" s="19" t="s">
        <v>967</v>
      </c>
      <c r="T357" s="18" t="s">
        <v>968</v>
      </c>
      <c r="U357" s="18" t="s">
        <v>968</v>
      </c>
      <c r="V357" s="19" t="s">
        <v>400</v>
      </c>
      <c r="W357" s="19" t="s">
        <v>185</v>
      </c>
      <c r="X357" s="19" t="s">
        <v>185</v>
      </c>
      <c r="Y357" s="19" t="s">
        <v>345</v>
      </c>
      <c r="Z357" s="19" t="s">
        <v>185</v>
      </c>
      <c r="AA357" s="19" t="s">
        <v>185</v>
      </c>
      <c r="AB357" s="19" t="s">
        <v>943</v>
      </c>
      <c r="AC357" s="19" t="s">
        <v>185</v>
      </c>
      <c r="AD357" s="19" t="s">
        <v>185</v>
      </c>
      <c r="AE357" s="19" t="s">
        <v>185</v>
      </c>
      <c r="AF357" s="20" t="s">
        <v>498</v>
      </c>
      <c r="AG357" s="19" t="s">
        <v>185</v>
      </c>
      <c r="AH357" s="18" t="s">
        <v>191</v>
      </c>
      <c r="AI357" s="18" t="s">
        <v>191</v>
      </c>
      <c r="AJ357" s="19" t="s">
        <v>185</v>
      </c>
      <c r="AK357" s="21" t="s">
        <v>407</v>
      </c>
      <c r="AL357" s="22" t="s">
        <v>193</v>
      </c>
    </row>
    <row r="358" spans="1:38" ht="111" hidden="1" customHeight="1" x14ac:dyDescent="0.25">
      <c r="A358" s="8" t="str">
        <f t="shared" si="6"/>
        <v>Физические лица за исключением лиц с ОВЗ и инвалидов51.04.03 Социально-культурная деятельностьОчная</v>
      </c>
      <c r="B358" s="16">
        <v>350</v>
      </c>
      <c r="C358" s="17" t="s">
        <v>169</v>
      </c>
      <c r="D358" s="17" t="s">
        <v>170</v>
      </c>
      <c r="E358" s="18" t="s">
        <v>226</v>
      </c>
      <c r="F358" s="17" t="s">
        <v>961</v>
      </c>
      <c r="G358" s="17" t="s">
        <v>962</v>
      </c>
      <c r="H358" s="18" t="s">
        <v>1036</v>
      </c>
      <c r="I358" s="18"/>
      <c r="J358" s="17" t="s">
        <v>964</v>
      </c>
      <c r="K358" s="19" t="s">
        <v>965</v>
      </c>
      <c r="L358" s="18" t="s">
        <v>231</v>
      </c>
      <c r="M358" s="19" t="s">
        <v>37</v>
      </c>
      <c r="N358" s="19" t="s">
        <v>1037</v>
      </c>
      <c r="O358" s="19" t="s">
        <v>185</v>
      </c>
      <c r="P358" s="19" t="s">
        <v>40</v>
      </c>
      <c r="Q358" s="19" t="s">
        <v>185</v>
      </c>
      <c r="R358" s="18" t="s">
        <v>179</v>
      </c>
      <c r="S358" s="19" t="s">
        <v>967</v>
      </c>
      <c r="T358" s="18" t="s">
        <v>968</v>
      </c>
      <c r="U358" s="18" t="s">
        <v>968</v>
      </c>
      <c r="V358" s="19" t="s">
        <v>400</v>
      </c>
      <c r="W358" s="19" t="s">
        <v>185</v>
      </c>
      <c r="X358" s="19" t="s">
        <v>185</v>
      </c>
      <c r="Y358" s="19" t="s">
        <v>345</v>
      </c>
      <c r="Z358" s="19" t="s">
        <v>185</v>
      </c>
      <c r="AA358" s="19" t="s">
        <v>185</v>
      </c>
      <c r="AB358" s="19" t="s">
        <v>936</v>
      </c>
      <c r="AC358" s="19" t="s">
        <v>185</v>
      </c>
      <c r="AD358" s="19" t="s">
        <v>185</v>
      </c>
      <c r="AE358" s="19" t="s">
        <v>185</v>
      </c>
      <c r="AF358" s="20" t="s">
        <v>393</v>
      </c>
      <c r="AG358" s="19" t="s">
        <v>185</v>
      </c>
      <c r="AH358" s="18" t="s">
        <v>191</v>
      </c>
      <c r="AI358" s="18" t="s">
        <v>191</v>
      </c>
      <c r="AJ358" s="19" t="s">
        <v>185</v>
      </c>
      <c r="AK358" s="21" t="s">
        <v>407</v>
      </c>
      <c r="AL358" s="22" t="s">
        <v>193</v>
      </c>
    </row>
    <row r="359" spans="1:38" ht="111" hidden="1" customHeight="1" x14ac:dyDescent="0.25">
      <c r="A359" s="8" t="str">
        <f t="shared" si="6"/>
        <v>Физические лица за исключением лиц с ОВЗ и инвалидов31.08.01 Акушерство и гинекологияОчная</v>
      </c>
      <c r="B359" s="16">
        <v>351</v>
      </c>
      <c r="C359" s="17" t="s">
        <v>169</v>
      </c>
      <c r="D359" s="17" t="s">
        <v>170</v>
      </c>
      <c r="E359" s="18" t="s">
        <v>226</v>
      </c>
      <c r="F359" s="17" t="s">
        <v>1038</v>
      </c>
      <c r="G359" s="17" t="s">
        <v>1039</v>
      </c>
      <c r="H359" s="18" t="s">
        <v>1040</v>
      </c>
      <c r="I359" s="18"/>
      <c r="J359" s="17" t="s">
        <v>1041</v>
      </c>
      <c r="K359" s="19" t="s">
        <v>1042</v>
      </c>
      <c r="L359" s="18" t="s">
        <v>231</v>
      </c>
      <c r="M359" s="19" t="s">
        <v>37</v>
      </c>
      <c r="N359" s="19" t="s">
        <v>1043</v>
      </c>
      <c r="O359" s="19" t="s">
        <v>185</v>
      </c>
      <c r="P359" s="19" t="s">
        <v>40</v>
      </c>
      <c r="Q359" s="19" t="s">
        <v>185</v>
      </c>
      <c r="R359" s="18" t="s">
        <v>179</v>
      </c>
      <c r="S359" s="19" t="s">
        <v>1044</v>
      </c>
      <c r="T359" s="18" t="s">
        <v>1045</v>
      </c>
      <c r="U359" s="18" t="s">
        <v>1046</v>
      </c>
      <c r="V359" s="19" t="s">
        <v>400</v>
      </c>
      <c r="W359" s="19" t="s">
        <v>185</v>
      </c>
      <c r="X359" s="19" t="s">
        <v>185</v>
      </c>
      <c r="Y359" s="19" t="s">
        <v>345</v>
      </c>
      <c r="Z359" s="19" t="s">
        <v>185</v>
      </c>
      <c r="AA359" s="19" t="s">
        <v>185</v>
      </c>
      <c r="AB359" s="19" t="s">
        <v>1047</v>
      </c>
      <c r="AC359" s="19" t="s">
        <v>185</v>
      </c>
      <c r="AD359" s="19" t="s">
        <v>185</v>
      </c>
      <c r="AE359" s="19" t="s">
        <v>185</v>
      </c>
      <c r="AF359" s="20" t="s">
        <v>501</v>
      </c>
      <c r="AG359" s="19" t="s">
        <v>185</v>
      </c>
      <c r="AH359" s="18" t="s">
        <v>191</v>
      </c>
      <c r="AI359" s="18" t="s">
        <v>191</v>
      </c>
      <c r="AJ359" s="19" t="s">
        <v>185</v>
      </c>
      <c r="AK359" s="21" t="s">
        <v>407</v>
      </c>
      <c r="AL359" s="22" t="s">
        <v>193</v>
      </c>
    </row>
    <row r="360" spans="1:38" ht="111" hidden="1" customHeight="1" x14ac:dyDescent="0.25">
      <c r="A360" s="8" t="str">
        <f t="shared" si="6"/>
        <v>Физические лица за исключением лиц с ОВЗ и инвалидов31.08.02 Анестезиология-реаниматологияОчная</v>
      </c>
      <c r="B360" s="16">
        <v>352</v>
      </c>
      <c r="C360" s="17" t="s">
        <v>169</v>
      </c>
      <c r="D360" s="17" t="s">
        <v>170</v>
      </c>
      <c r="E360" s="18" t="s">
        <v>226</v>
      </c>
      <c r="F360" s="17" t="s">
        <v>1038</v>
      </c>
      <c r="G360" s="17" t="s">
        <v>1039</v>
      </c>
      <c r="H360" s="18" t="s">
        <v>1048</v>
      </c>
      <c r="I360" s="18"/>
      <c r="J360" s="17" t="s">
        <v>1041</v>
      </c>
      <c r="K360" s="19" t="s">
        <v>1042</v>
      </c>
      <c r="L360" s="18" t="s">
        <v>231</v>
      </c>
      <c r="M360" s="19" t="s">
        <v>37</v>
      </c>
      <c r="N360" s="19" t="s">
        <v>1049</v>
      </c>
      <c r="O360" s="19" t="s">
        <v>185</v>
      </c>
      <c r="P360" s="19" t="s">
        <v>40</v>
      </c>
      <c r="Q360" s="19" t="s">
        <v>185</v>
      </c>
      <c r="R360" s="18" t="s">
        <v>179</v>
      </c>
      <c r="S360" s="19" t="s">
        <v>1044</v>
      </c>
      <c r="T360" s="18" t="s">
        <v>1045</v>
      </c>
      <c r="U360" s="18" t="s">
        <v>1046</v>
      </c>
      <c r="V360" s="19" t="s">
        <v>400</v>
      </c>
      <c r="W360" s="19" t="s">
        <v>185</v>
      </c>
      <c r="X360" s="19" t="s">
        <v>185</v>
      </c>
      <c r="Y360" s="19" t="s">
        <v>345</v>
      </c>
      <c r="Z360" s="19" t="s">
        <v>185</v>
      </c>
      <c r="AA360" s="19" t="s">
        <v>185</v>
      </c>
      <c r="AB360" s="19" t="s">
        <v>1047</v>
      </c>
      <c r="AC360" s="19" t="s">
        <v>185</v>
      </c>
      <c r="AD360" s="19" t="s">
        <v>185</v>
      </c>
      <c r="AE360" s="19" t="s">
        <v>185</v>
      </c>
      <c r="AF360" s="20" t="s">
        <v>498</v>
      </c>
      <c r="AG360" s="19" t="s">
        <v>185</v>
      </c>
      <c r="AH360" s="18" t="s">
        <v>191</v>
      </c>
      <c r="AI360" s="18" t="s">
        <v>191</v>
      </c>
      <c r="AJ360" s="19" t="s">
        <v>185</v>
      </c>
      <c r="AK360" s="21" t="s">
        <v>407</v>
      </c>
      <c r="AL360" s="22" t="s">
        <v>193</v>
      </c>
    </row>
    <row r="361" spans="1:38" ht="111" hidden="1" customHeight="1" x14ac:dyDescent="0.25">
      <c r="A361" s="8" t="str">
        <f t="shared" si="6"/>
        <v>Физические лица за исключением лиц с ОВЗ и инвалидов31.08.04 ТрансфузиологияОчная</v>
      </c>
      <c r="B361" s="16">
        <v>353</v>
      </c>
      <c r="C361" s="17" t="s">
        <v>169</v>
      </c>
      <c r="D361" s="17" t="s">
        <v>170</v>
      </c>
      <c r="E361" s="18" t="s">
        <v>226</v>
      </c>
      <c r="F361" s="17" t="s">
        <v>1038</v>
      </c>
      <c r="G361" s="17" t="s">
        <v>1039</v>
      </c>
      <c r="H361" s="18" t="s">
        <v>1050</v>
      </c>
      <c r="I361" s="18"/>
      <c r="J361" s="17" t="s">
        <v>1041</v>
      </c>
      <c r="K361" s="19" t="s">
        <v>1042</v>
      </c>
      <c r="L361" s="18" t="s">
        <v>231</v>
      </c>
      <c r="M361" s="19" t="s">
        <v>37</v>
      </c>
      <c r="N361" s="19" t="s">
        <v>1051</v>
      </c>
      <c r="O361" s="19" t="s">
        <v>185</v>
      </c>
      <c r="P361" s="19" t="s">
        <v>40</v>
      </c>
      <c r="Q361" s="19" t="s">
        <v>185</v>
      </c>
      <c r="R361" s="18" t="s">
        <v>179</v>
      </c>
      <c r="S361" s="19" t="s">
        <v>1044</v>
      </c>
      <c r="T361" s="18" t="s">
        <v>1045</v>
      </c>
      <c r="U361" s="18" t="s">
        <v>1046</v>
      </c>
      <c r="V361" s="19" t="s">
        <v>400</v>
      </c>
      <c r="W361" s="19" t="s">
        <v>185</v>
      </c>
      <c r="X361" s="19" t="s">
        <v>185</v>
      </c>
      <c r="Y361" s="19" t="s">
        <v>345</v>
      </c>
      <c r="Z361" s="19" t="s">
        <v>185</v>
      </c>
      <c r="AA361" s="19" t="s">
        <v>185</v>
      </c>
      <c r="AB361" s="19" t="s">
        <v>1047</v>
      </c>
      <c r="AC361" s="19" t="s">
        <v>185</v>
      </c>
      <c r="AD361" s="19" t="s">
        <v>185</v>
      </c>
      <c r="AE361" s="19" t="s">
        <v>185</v>
      </c>
      <c r="AF361" s="20" t="s">
        <v>498</v>
      </c>
      <c r="AG361" s="19" t="s">
        <v>185</v>
      </c>
      <c r="AH361" s="18" t="s">
        <v>191</v>
      </c>
      <c r="AI361" s="18" t="s">
        <v>191</v>
      </c>
      <c r="AJ361" s="19" t="s">
        <v>185</v>
      </c>
      <c r="AK361" s="21" t="s">
        <v>407</v>
      </c>
      <c r="AL361" s="22" t="s">
        <v>193</v>
      </c>
    </row>
    <row r="362" spans="1:38" ht="111" hidden="1" customHeight="1" x14ac:dyDescent="0.25">
      <c r="A362" s="8" t="str">
        <f t="shared" si="6"/>
        <v>Физические лица за исключением лиц с ОВЗ и инвалидов31.08.05 Клиническая лабораторная диагностикаОчная</v>
      </c>
      <c r="B362" s="16">
        <v>354</v>
      </c>
      <c r="C362" s="17" t="s">
        <v>169</v>
      </c>
      <c r="D362" s="17" t="s">
        <v>170</v>
      </c>
      <c r="E362" s="18" t="s">
        <v>226</v>
      </c>
      <c r="F362" s="17" t="s">
        <v>1038</v>
      </c>
      <c r="G362" s="17" t="s">
        <v>1039</v>
      </c>
      <c r="H362" s="18" t="s">
        <v>1052</v>
      </c>
      <c r="I362" s="18"/>
      <c r="J362" s="17" t="s">
        <v>1041</v>
      </c>
      <c r="K362" s="19" t="s">
        <v>1042</v>
      </c>
      <c r="L362" s="18" t="s">
        <v>231</v>
      </c>
      <c r="M362" s="19" t="s">
        <v>37</v>
      </c>
      <c r="N362" s="19" t="s">
        <v>1053</v>
      </c>
      <c r="O362" s="19" t="s">
        <v>185</v>
      </c>
      <c r="P362" s="19" t="s">
        <v>40</v>
      </c>
      <c r="Q362" s="19" t="s">
        <v>185</v>
      </c>
      <c r="R362" s="18" t="s">
        <v>179</v>
      </c>
      <c r="S362" s="19" t="s">
        <v>1044</v>
      </c>
      <c r="T362" s="18" t="s">
        <v>1045</v>
      </c>
      <c r="U362" s="18" t="s">
        <v>1046</v>
      </c>
      <c r="V362" s="19" t="s">
        <v>400</v>
      </c>
      <c r="W362" s="19" t="s">
        <v>185</v>
      </c>
      <c r="X362" s="19" t="s">
        <v>185</v>
      </c>
      <c r="Y362" s="19" t="s">
        <v>345</v>
      </c>
      <c r="Z362" s="19" t="s">
        <v>185</v>
      </c>
      <c r="AA362" s="19" t="s">
        <v>185</v>
      </c>
      <c r="AB362" s="19" t="s">
        <v>1047</v>
      </c>
      <c r="AC362" s="19" t="s">
        <v>185</v>
      </c>
      <c r="AD362" s="19" t="s">
        <v>185</v>
      </c>
      <c r="AE362" s="19" t="s">
        <v>185</v>
      </c>
      <c r="AF362" s="20" t="s">
        <v>498</v>
      </c>
      <c r="AG362" s="19" t="s">
        <v>185</v>
      </c>
      <c r="AH362" s="18" t="s">
        <v>191</v>
      </c>
      <c r="AI362" s="18" t="s">
        <v>191</v>
      </c>
      <c r="AJ362" s="19" t="s">
        <v>185</v>
      </c>
      <c r="AK362" s="21" t="s">
        <v>407</v>
      </c>
      <c r="AL362" s="22" t="s">
        <v>193</v>
      </c>
    </row>
    <row r="363" spans="1:38" ht="111" hidden="1" customHeight="1" x14ac:dyDescent="0.25">
      <c r="A363" s="8" t="str">
        <f t="shared" si="6"/>
        <v>Физические лица за исключением лиц с ОВЗ и инвалидов31.08.07 Патологическая анатомияОчная</v>
      </c>
      <c r="B363" s="16">
        <v>355</v>
      </c>
      <c r="C363" s="17" t="s">
        <v>169</v>
      </c>
      <c r="D363" s="17" t="s">
        <v>170</v>
      </c>
      <c r="E363" s="18" t="s">
        <v>226</v>
      </c>
      <c r="F363" s="17" t="s">
        <v>1038</v>
      </c>
      <c r="G363" s="17" t="s">
        <v>1039</v>
      </c>
      <c r="H363" s="18" t="s">
        <v>1054</v>
      </c>
      <c r="I363" s="18"/>
      <c r="J363" s="17" t="s">
        <v>1041</v>
      </c>
      <c r="K363" s="19" t="s">
        <v>1042</v>
      </c>
      <c r="L363" s="18" t="s">
        <v>231</v>
      </c>
      <c r="M363" s="19" t="s">
        <v>37</v>
      </c>
      <c r="N363" s="19" t="s">
        <v>1055</v>
      </c>
      <c r="O363" s="19" t="s">
        <v>185</v>
      </c>
      <c r="P363" s="19" t="s">
        <v>40</v>
      </c>
      <c r="Q363" s="19" t="s">
        <v>185</v>
      </c>
      <c r="R363" s="18" t="s">
        <v>179</v>
      </c>
      <c r="S363" s="19" t="s">
        <v>1044</v>
      </c>
      <c r="T363" s="18" t="s">
        <v>1045</v>
      </c>
      <c r="U363" s="18" t="s">
        <v>1046</v>
      </c>
      <c r="V363" s="19" t="s">
        <v>400</v>
      </c>
      <c r="W363" s="19" t="s">
        <v>185</v>
      </c>
      <c r="X363" s="19" t="s">
        <v>185</v>
      </c>
      <c r="Y363" s="19" t="s">
        <v>345</v>
      </c>
      <c r="Z363" s="19" t="s">
        <v>185</v>
      </c>
      <c r="AA363" s="19" t="s">
        <v>185</v>
      </c>
      <c r="AB363" s="19" t="s">
        <v>1047</v>
      </c>
      <c r="AC363" s="19" t="s">
        <v>185</v>
      </c>
      <c r="AD363" s="19" t="s">
        <v>185</v>
      </c>
      <c r="AE363" s="19" t="s">
        <v>185</v>
      </c>
      <c r="AF363" s="20" t="s">
        <v>498</v>
      </c>
      <c r="AG363" s="19" t="s">
        <v>185</v>
      </c>
      <c r="AH363" s="18" t="s">
        <v>191</v>
      </c>
      <c r="AI363" s="18" t="s">
        <v>191</v>
      </c>
      <c r="AJ363" s="19" t="s">
        <v>185</v>
      </c>
      <c r="AK363" s="21" t="s">
        <v>407</v>
      </c>
      <c r="AL363" s="22" t="s">
        <v>193</v>
      </c>
    </row>
    <row r="364" spans="1:38" ht="111" hidden="1" customHeight="1" x14ac:dyDescent="0.25">
      <c r="A364" s="8" t="str">
        <f t="shared" si="6"/>
        <v>Физические лица за исключением лиц с ОВЗ и инвалидов31.08.09 РентгенологияОчная</v>
      </c>
      <c r="B364" s="16">
        <v>356</v>
      </c>
      <c r="C364" s="17" t="s">
        <v>169</v>
      </c>
      <c r="D364" s="17" t="s">
        <v>170</v>
      </c>
      <c r="E364" s="18" t="s">
        <v>226</v>
      </c>
      <c r="F364" s="17" t="s">
        <v>1038</v>
      </c>
      <c r="G364" s="17" t="s">
        <v>1039</v>
      </c>
      <c r="H364" s="18" t="s">
        <v>1056</v>
      </c>
      <c r="I364" s="18"/>
      <c r="J364" s="17" t="s">
        <v>1041</v>
      </c>
      <c r="K364" s="19" t="s">
        <v>1042</v>
      </c>
      <c r="L364" s="18" t="s">
        <v>231</v>
      </c>
      <c r="M364" s="19" t="s">
        <v>37</v>
      </c>
      <c r="N364" s="19" t="s">
        <v>1057</v>
      </c>
      <c r="O364" s="19" t="s">
        <v>185</v>
      </c>
      <c r="P364" s="19" t="s">
        <v>40</v>
      </c>
      <c r="Q364" s="19" t="s">
        <v>185</v>
      </c>
      <c r="R364" s="18" t="s">
        <v>179</v>
      </c>
      <c r="S364" s="19" t="s">
        <v>1044</v>
      </c>
      <c r="T364" s="18" t="s">
        <v>1045</v>
      </c>
      <c r="U364" s="18" t="s">
        <v>1046</v>
      </c>
      <c r="V364" s="19" t="s">
        <v>400</v>
      </c>
      <c r="W364" s="19" t="s">
        <v>185</v>
      </c>
      <c r="X364" s="19" t="s">
        <v>185</v>
      </c>
      <c r="Y364" s="19" t="s">
        <v>345</v>
      </c>
      <c r="Z364" s="19" t="s">
        <v>185</v>
      </c>
      <c r="AA364" s="19" t="s">
        <v>185</v>
      </c>
      <c r="AB364" s="19" t="s">
        <v>1047</v>
      </c>
      <c r="AC364" s="19" t="s">
        <v>185</v>
      </c>
      <c r="AD364" s="19" t="s">
        <v>185</v>
      </c>
      <c r="AE364" s="19" t="s">
        <v>185</v>
      </c>
      <c r="AF364" s="20" t="s">
        <v>498</v>
      </c>
      <c r="AG364" s="19" t="s">
        <v>185</v>
      </c>
      <c r="AH364" s="18" t="s">
        <v>191</v>
      </c>
      <c r="AI364" s="18" t="s">
        <v>191</v>
      </c>
      <c r="AJ364" s="19" t="s">
        <v>185</v>
      </c>
      <c r="AK364" s="21" t="s">
        <v>407</v>
      </c>
      <c r="AL364" s="22" t="s">
        <v>193</v>
      </c>
    </row>
    <row r="365" spans="1:38" ht="111" hidden="1" customHeight="1" x14ac:dyDescent="0.25">
      <c r="A365" s="8" t="str">
        <f t="shared" si="6"/>
        <v>Физические лица за исключением лиц с ОВЗ и инвалидов31.08.11 Ультразвуковая диагностикаОчная</v>
      </c>
      <c r="B365" s="16">
        <v>357</v>
      </c>
      <c r="C365" s="17" t="s">
        <v>169</v>
      </c>
      <c r="D365" s="17" t="s">
        <v>170</v>
      </c>
      <c r="E365" s="18" t="s">
        <v>226</v>
      </c>
      <c r="F365" s="17" t="s">
        <v>1038</v>
      </c>
      <c r="G365" s="17" t="s">
        <v>1039</v>
      </c>
      <c r="H365" s="18" t="s">
        <v>1058</v>
      </c>
      <c r="I365" s="18"/>
      <c r="J365" s="17" t="s">
        <v>1041</v>
      </c>
      <c r="K365" s="19" t="s">
        <v>1042</v>
      </c>
      <c r="L365" s="18" t="s">
        <v>231</v>
      </c>
      <c r="M365" s="19" t="s">
        <v>37</v>
      </c>
      <c r="N365" s="19" t="s">
        <v>1059</v>
      </c>
      <c r="O365" s="19" t="s">
        <v>185</v>
      </c>
      <c r="P365" s="19" t="s">
        <v>40</v>
      </c>
      <c r="Q365" s="19" t="s">
        <v>185</v>
      </c>
      <c r="R365" s="18" t="s">
        <v>179</v>
      </c>
      <c r="S365" s="19" t="s">
        <v>1044</v>
      </c>
      <c r="T365" s="18" t="s">
        <v>1045</v>
      </c>
      <c r="U365" s="18" t="s">
        <v>1046</v>
      </c>
      <c r="V365" s="19" t="s">
        <v>400</v>
      </c>
      <c r="W365" s="19" t="s">
        <v>185</v>
      </c>
      <c r="X365" s="19" t="s">
        <v>185</v>
      </c>
      <c r="Y365" s="19" t="s">
        <v>345</v>
      </c>
      <c r="Z365" s="19" t="s">
        <v>185</v>
      </c>
      <c r="AA365" s="19" t="s">
        <v>185</v>
      </c>
      <c r="AB365" s="19" t="s">
        <v>1047</v>
      </c>
      <c r="AC365" s="19" t="s">
        <v>185</v>
      </c>
      <c r="AD365" s="19" t="s">
        <v>185</v>
      </c>
      <c r="AE365" s="19" t="s">
        <v>185</v>
      </c>
      <c r="AF365" s="20" t="s">
        <v>498</v>
      </c>
      <c r="AG365" s="19" t="s">
        <v>185</v>
      </c>
      <c r="AH365" s="18" t="s">
        <v>191</v>
      </c>
      <c r="AI365" s="18" t="s">
        <v>191</v>
      </c>
      <c r="AJ365" s="19" t="s">
        <v>185</v>
      </c>
      <c r="AK365" s="21" t="s">
        <v>407</v>
      </c>
      <c r="AL365" s="22" t="s">
        <v>193</v>
      </c>
    </row>
    <row r="366" spans="1:38" ht="111" hidden="1" customHeight="1" x14ac:dyDescent="0.25">
      <c r="A366" s="8" t="str">
        <f t="shared" si="6"/>
        <v>Физические лица за исключением лиц с ОВЗ и инвалидов31.08.17 Детская эндокринологияОчная</v>
      </c>
      <c r="B366" s="16">
        <v>358</v>
      </c>
      <c r="C366" s="17" t="s">
        <v>169</v>
      </c>
      <c r="D366" s="17" t="s">
        <v>170</v>
      </c>
      <c r="E366" s="18" t="s">
        <v>226</v>
      </c>
      <c r="F366" s="17" t="s">
        <v>1038</v>
      </c>
      <c r="G366" s="17" t="s">
        <v>1039</v>
      </c>
      <c r="H366" s="18" t="s">
        <v>1060</v>
      </c>
      <c r="I366" s="18"/>
      <c r="J366" s="17" t="s">
        <v>1041</v>
      </c>
      <c r="K366" s="19" t="s">
        <v>1042</v>
      </c>
      <c r="L366" s="18" t="s">
        <v>231</v>
      </c>
      <c r="M366" s="19" t="s">
        <v>37</v>
      </c>
      <c r="N366" s="19" t="s">
        <v>1061</v>
      </c>
      <c r="O366" s="19" t="s">
        <v>185</v>
      </c>
      <c r="P366" s="19" t="s">
        <v>40</v>
      </c>
      <c r="Q366" s="19" t="s">
        <v>185</v>
      </c>
      <c r="R366" s="18" t="s">
        <v>179</v>
      </c>
      <c r="S366" s="19" t="s">
        <v>1044</v>
      </c>
      <c r="T366" s="18" t="s">
        <v>1045</v>
      </c>
      <c r="U366" s="18" t="s">
        <v>1046</v>
      </c>
      <c r="V366" s="19" t="s">
        <v>400</v>
      </c>
      <c r="W366" s="19" t="s">
        <v>185</v>
      </c>
      <c r="X366" s="19" t="s">
        <v>185</v>
      </c>
      <c r="Y366" s="19" t="s">
        <v>345</v>
      </c>
      <c r="Z366" s="19" t="s">
        <v>185</v>
      </c>
      <c r="AA366" s="19" t="s">
        <v>185</v>
      </c>
      <c r="AB366" s="19" t="s">
        <v>1047</v>
      </c>
      <c r="AC366" s="19" t="s">
        <v>185</v>
      </c>
      <c r="AD366" s="19" t="s">
        <v>185</v>
      </c>
      <c r="AE366" s="19" t="s">
        <v>185</v>
      </c>
      <c r="AF366" s="20" t="s">
        <v>498</v>
      </c>
      <c r="AG366" s="19" t="s">
        <v>185</v>
      </c>
      <c r="AH366" s="18" t="s">
        <v>191</v>
      </c>
      <c r="AI366" s="18" t="s">
        <v>191</v>
      </c>
      <c r="AJ366" s="19" t="s">
        <v>185</v>
      </c>
      <c r="AK366" s="21" t="s">
        <v>407</v>
      </c>
      <c r="AL366" s="22" t="s">
        <v>193</v>
      </c>
    </row>
    <row r="367" spans="1:38" ht="111" hidden="1" customHeight="1" x14ac:dyDescent="0.25">
      <c r="A367" s="8" t="str">
        <f t="shared" si="6"/>
        <v>Физические лица за исключением лиц с ОВЗ и инвалидов31.08.18 НеонатологияОчная</v>
      </c>
      <c r="B367" s="16">
        <v>359</v>
      </c>
      <c r="C367" s="17" t="s">
        <v>169</v>
      </c>
      <c r="D367" s="17" t="s">
        <v>170</v>
      </c>
      <c r="E367" s="18" t="s">
        <v>226</v>
      </c>
      <c r="F367" s="17" t="s">
        <v>1038</v>
      </c>
      <c r="G367" s="17" t="s">
        <v>1039</v>
      </c>
      <c r="H367" s="18" t="s">
        <v>1062</v>
      </c>
      <c r="I367" s="18"/>
      <c r="J367" s="17" t="s">
        <v>1041</v>
      </c>
      <c r="K367" s="19" t="s">
        <v>1042</v>
      </c>
      <c r="L367" s="18" t="s">
        <v>231</v>
      </c>
      <c r="M367" s="19" t="s">
        <v>37</v>
      </c>
      <c r="N367" s="19" t="s">
        <v>1063</v>
      </c>
      <c r="O367" s="19" t="s">
        <v>185</v>
      </c>
      <c r="P367" s="19" t="s">
        <v>40</v>
      </c>
      <c r="Q367" s="19" t="s">
        <v>185</v>
      </c>
      <c r="R367" s="18" t="s">
        <v>179</v>
      </c>
      <c r="S367" s="19" t="s">
        <v>1044</v>
      </c>
      <c r="T367" s="18" t="s">
        <v>1045</v>
      </c>
      <c r="U367" s="18" t="s">
        <v>1046</v>
      </c>
      <c r="V367" s="19" t="s">
        <v>400</v>
      </c>
      <c r="W367" s="19" t="s">
        <v>185</v>
      </c>
      <c r="X367" s="19" t="s">
        <v>185</v>
      </c>
      <c r="Y367" s="19" t="s">
        <v>345</v>
      </c>
      <c r="Z367" s="19" t="s">
        <v>185</v>
      </c>
      <c r="AA367" s="19" t="s">
        <v>185</v>
      </c>
      <c r="AB367" s="19" t="s">
        <v>1064</v>
      </c>
      <c r="AC367" s="19" t="s">
        <v>185</v>
      </c>
      <c r="AD367" s="19" t="s">
        <v>185</v>
      </c>
      <c r="AE367" s="19" t="s">
        <v>185</v>
      </c>
      <c r="AF367" s="20" t="s">
        <v>498</v>
      </c>
      <c r="AG367" s="19" t="s">
        <v>185</v>
      </c>
      <c r="AH367" s="18" t="s">
        <v>191</v>
      </c>
      <c r="AI367" s="18" t="s">
        <v>191</v>
      </c>
      <c r="AJ367" s="19" t="s">
        <v>185</v>
      </c>
      <c r="AK367" s="21" t="s">
        <v>407</v>
      </c>
      <c r="AL367" s="22" t="s">
        <v>193</v>
      </c>
    </row>
    <row r="368" spans="1:38" ht="111" hidden="1" customHeight="1" x14ac:dyDescent="0.25">
      <c r="A368" s="8" t="str">
        <f t="shared" si="6"/>
        <v>Физические лица за исключением лиц с ОВЗ и инвалидов31.08.19 ПедиатрияОчная</v>
      </c>
      <c r="B368" s="16">
        <v>360</v>
      </c>
      <c r="C368" s="17" t="s">
        <v>169</v>
      </c>
      <c r="D368" s="17" t="s">
        <v>170</v>
      </c>
      <c r="E368" s="18" t="s">
        <v>226</v>
      </c>
      <c r="F368" s="17" t="s">
        <v>1038</v>
      </c>
      <c r="G368" s="17" t="s">
        <v>1039</v>
      </c>
      <c r="H368" s="18" t="s">
        <v>1065</v>
      </c>
      <c r="I368" s="18"/>
      <c r="J368" s="17" t="s">
        <v>1041</v>
      </c>
      <c r="K368" s="19" t="s">
        <v>1042</v>
      </c>
      <c r="L368" s="18" t="s">
        <v>231</v>
      </c>
      <c r="M368" s="19" t="s">
        <v>37</v>
      </c>
      <c r="N368" s="19" t="s">
        <v>1066</v>
      </c>
      <c r="O368" s="19" t="s">
        <v>185</v>
      </c>
      <c r="P368" s="19" t="s">
        <v>40</v>
      </c>
      <c r="Q368" s="19" t="s">
        <v>185</v>
      </c>
      <c r="R368" s="18" t="s">
        <v>179</v>
      </c>
      <c r="S368" s="19" t="s">
        <v>1044</v>
      </c>
      <c r="T368" s="18" t="s">
        <v>1045</v>
      </c>
      <c r="U368" s="18" t="s">
        <v>1046</v>
      </c>
      <c r="V368" s="19" t="s">
        <v>400</v>
      </c>
      <c r="W368" s="19" t="s">
        <v>185</v>
      </c>
      <c r="X368" s="19" t="s">
        <v>185</v>
      </c>
      <c r="Y368" s="19" t="s">
        <v>345</v>
      </c>
      <c r="Z368" s="19" t="s">
        <v>185</v>
      </c>
      <c r="AA368" s="19" t="s">
        <v>185</v>
      </c>
      <c r="AB368" s="19" t="s">
        <v>1047</v>
      </c>
      <c r="AC368" s="19" t="s">
        <v>185</v>
      </c>
      <c r="AD368" s="19" t="s">
        <v>185</v>
      </c>
      <c r="AE368" s="19" t="s">
        <v>185</v>
      </c>
      <c r="AF368" s="20" t="s">
        <v>498</v>
      </c>
      <c r="AG368" s="19" t="s">
        <v>185</v>
      </c>
      <c r="AH368" s="18" t="s">
        <v>191</v>
      </c>
      <c r="AI368" s="18" t="s">
        <v>191</v>
      </c>
      <c r="AJ368" s="19" t="s">
        <v>185</v>
      </c>
      <c r="AK368" s="21" t="s">
        <v>407</v>
      </c>
      <c r="AL368" s="22" t="s">
        <v>193</v>
      </c>
    </row>
    <row r="369" spans="1:38" ht="111" hidden="1" customHeight="1" x14ac:dyDescent="0.25">
      <c r="A369" s="8" t="str">
        <f t="shared" si="6"/>
        <v>Физические лица за исключением лиц с ОВЗ и инвалидов31.08.21 Психиатрия-наркологияОчная</v>
      </c>
      <c r="B369" s="16">
        <v>361</v>
      </c>
      <c r="C369" s="17" t="s">
        <v>169</v>
      </c>
      <c r="D369" s="17" t="s">
        <v>170</v>
      </c>
      <c r="E369" s="18" t="s">
        <v>226</v>
      </c>
      <c r="F369" s="17" t="s">
        <v>1038</v>
      </c>
      <c r="G369" s="17" t="s">
        <v>1039</v>
      </c>
      <c r="H369" s="18" t="s">
        <v>1067</v>
      </c>
      <c r="I369" s="18"/>
      <c r="J369" s="17" t="s">
        <v>1041</v>
      </c>
      <c r="K369" s="19" t="s">
        <v>1042</v>
      </c>
      <c r="L369" s="18" t="s">
        <v>231</v>
      </c>
      <c r="M369" s="19" t="s">
        <v>37</v>
      </c>
      <c r="N369" s="19" t="s">
        <v>1068</v>
      </c>
      <c r="O369" s="19" t="s">
        <v>185</v>
      </c>
      <c r="P369" s="19" t="s">
        <v>40</v>
      </c>
      <c r="Q369" s="19" t="s">
        <v>185</v>
      </c>
      <c r="R369" s="18" t="s">
        <v>179</v>
      </c>
      <c r="S369" s="19" t="s">
        <v>1044</v>
      </c>
      <c r="T369" s="18" t="s">
        <v>1045</v>
      </c>
      <c r="U369" s="18" t="s">
        <v>1046</v>
      </c>
      <c r="V369" s="19" t="s">
        <v>400</v>
      </c>
      <c r="W369" s="19" t="s">
        <v>185</v>
      </c>
      <c r="X369" s="19" t="s">
        <v>185</v>
      </c>
      <c r="Y369" s="19" t="s">
        <v>345</v>
      </c>
      <c r="Z369" s="19" t="s">
        <v>185</v>
      </c>
      <c r="AA369" s="19" t="s">
        <v>185</v>
      </c>
      <c r="AB369" s="19" t="s">
        <v>1069</v>
      </c>
      <c r="AC369" s="19" t="s">
        <v>185</v>
      </c>
      <c r="AD369" s="19" t="s">
        <v>185</v>
      </c>
      <c r="AE369" s="19" t="s">
        <v>185</v>
      </c>
      <c r="AF369" s="20" t="s">
        <v>498</v>
      </c>
      <c r="AG369" s="19" t="s">
        <v>185</v>
      </c>
      <c r="AH369" s="18" t="s">
        <v>191</v>
      </c>
      <c r="AI369" s="18" t="s">
        <v>191</v>
      </c>
      <c r="AJ369" s="19" t="s">
        <v>185</v>
      </c>
      <c r="AK369" s="21" t="s">
        <v>407</v>
      </c>
      <c r="AL369" s="22" t="s">
        <v>193</v>
      </c>
    </row>
    <row r="370" spans="1:38" ht="111" hidden="1" customHeight="1" x14ac:dyDescent="0.25">
      <c r="A370" s="8" t="str">
        <f t="shared" si="6"/>
        <v>Физические лица за исключением лиц с ОВЗ и инвалидов31.08.26 Аллергология и иммунологияОчная</v>
      </c>
      <c r="B370" s="16">
        <v>362</v>
      </c>
      <c r="C370" s="17" t="s">
        <v>169</v>
      </c>
      <c r="D370" s="17" t="s">
        <v>170</v>
      </c>
      <c r="E370" s="18" t="s">
        <v>226</v>
      </c>
      <c r="F370" s="17" t="s">
        <v>1038</v>
      </c>
      <c r="G370" s="17" t="s">
        <v>1039</v>
      </c>
      <c r="H370" s="18" t="s">
        <v>1070</v>
      </c>
      <c r="I370" s="18"/>
      <c r="J370" s="17" t="s">
        <v>1041</v>
      </c>
      <c r="K370" s="19" t="s">
        <v>1042</v>
      </c>
      <c r="L370" s="18" t="s">
        <v>231</v>
      </c>
      <c r="M370" s="19" t="s">
        <v>37</v>
      </c>
      <c r="N370" s="19" t="s">
        <v>1071</v>
      </c>
      <c r="O370" s="19" t="s">
        <v>185</v>
      </c>
      <c r="P370" s="19" t="s">
        <v>40</v>
      </c>
      <c r="Q370" s="19" t="s">
        <v>185</v>
      </c>
      <c r="R370" s="18" t="s">
        <v>179</v>
      </c>
      <c r="S370" s="19" t="s">
        <v>1044</v>
      </c>
      <c r="T370" s="18" t="s">
        <v>1045</v>
      </c>
      <c r="U370" s="18" t="s">
        <v>1046</v>
      </c>
      <c r="V370" s="19" t="s">
        <v>400</v>
      </c>
      <c r="W370" s="19" t="s">
        <v>185</v>
      </c>
      <c r="X370" s="19" t="s">
        <v>185</v>
      </c>
      <c r="Y370" s="19" t="s">
        <v>345</v>
      </c>
      <c r="Z370" s="19" t="s">
        <v>185</v>
      </c>
      <c r="AA370" s="19" t="s">
        <v>185</v>
      </c>
      <c r="AB370" s="19" t="s">
        <v>1047</v>
      </c>
      <c r="AC370" s="19" t="s">
        <v>185</v>
      </c>
      <c r="AD370" s="19" t="s">
        <v>185</v>
      </c>
      <c r="AE370" s="19" t="s">
        <v>185</v>
      </c>
      <c r="AF370" s="20" t="s">
        <v>498</v>
      </c>
      <c r="AG370" s="19" t="s">
        <v>185</v>
      </c>
      <c r="AH370" s="18" t="s">
        <v>191</v>
      </c>
      <c r="AI370" s="18" t="s">
        <v>191</v>
      </c>
      <c r="AJ370" s="19" t="s">
        <v>185</v>
      </c>
      <c r="AK370" s="21" t="s">
        <v>407</v>
      </c>
      <c r="AL370" s="22" t="s">
        <v>193</v>
      </c>
    </row>
    <row r="371" spans="1:38" ht="111" hidden="1" customHeight="1" x14ac:dyDescent="0.25">
      <c r="A371" s="8" t="str">
        <f t="shared" si="6"/>
        <v>Физические лица за исключением лиц с ОВЗ и инвалидов31.08.31 ГериатрияОчная</v>
      </c>
      <c r="B371" s="16">
        <v>363</v>
      </c>
      <c r="C371" s="17" t="s">
        <v>169</v>
      </c>
      <c r="D371" s="17" t="s">
        <v>170</v>
      </c>
      <c r="E371" s="18" t="s">
        <v>226</v>
      </c>
      <c r="F371" s="17" t="s">
        <v>1038</v>
      </c>
      <c r="G371" s="17" t="s">
        <v>1039</v>
      </c>
      <c r="H371" s="18" t="s">
        <v>1072</v>
      </c>
      <c r="I371" s="18"/>
      <c r="J371" s="17" t="s">
        <v>1041</v>
      </c>
      <c r="K371" s="19" t="s">
        <v>1042</v>
      </c>
      <c r="L371" s="18" t="s">
        <v>231</v>
      </c>
      <c r="M371" s="19" t="s">
        <v>37</v>
      </c>
      <c r="N371" s="19" t="s">
        <v>1073</v>
      </c>
      <c r="O371" s="19" t="s">
        <v>185</v>
      </c>
      <c r="P371" s="19" t="s">
        <v>40</v>
      </c>
      <c r="Q371" s="19" t="s">
        <v>185</v>
      </c>
      <c r="R371" s="18" t="s">
        <v>179</v>
      </c>
      <c r="S371" s="19" t="s">
        <v>1044</v>
      </c>
      <c r="T371" s="18" t="s">
        <v>1045</v>
      </c>
      <c r="U371" s="18" t="s">
        <v>1046</v>
      </c>
      <c r="V371" s="19" t="s">
        <v>400</v>
      </c>
      <c r="W371" s="19" t="s">
        <v>185</v>
      </c>
      <c r="X371" s="19" t="s">
        <v>185</v>
      </c>
      <c r="Y371" s="19" t="s">
        <v>345</v>
      </c>
      <c r="Z371" s="19" t="s">
        <v>185</v>
      </c>
      <c r="AA371" s="19" t="s">
        <v>185</v>
      </c>
      <c r="AB371" s="19" t="s">
        <v>1047</v>
      </c>
      <c r="AC371" s="19" t="s">
        <v>185</v>
      </c>
      <c r="AD371" s="19" t="s">
        <v>185</v>
      </c>
      <c r="AE371" s="19" t="s">
        <v>185</v>
      </c>
      <c r="AF371" s="20" t="s">
        <v>498</v>
      </c>
      <c r="AG371" s="19" t="s">
        <v>185</v>
      </c>
      <c r="AH371" s="18" t="s">
        <v>191</v>
      </c>
      <c r="AI371" s="18" t="s">
        <v>191</v>
      </c>
      <c r="AJ371" s="19" t="s">
        <v>185</v>
      </c>
      <c r="AK371" s="21" t="s">
        <v>407</v>
      </c>
      <c r="AL371" s="22" t="s">
        <v>193</v>
      </c>
    </row>
    <row r="372" spans="1:38" ht="111" hidden="1" customHeight="1" x14ac:dyDescent="0.25">
      <c r="A372" s="8" t="str">
        <f t="shared" si="6"/>
        <v>Физические лица за исключением лиц с ОВЗ и инвалидов31.08.32 ДерматовенерологияОчная</v>
      </c>
      <c r="B372" s="16">
        <v>364</v>
      </c>
      <c r="C372" s="17" t="s">
        <v>169</v>
      </c>
      <c r="D372" s="17" t="s">
        <v>170</v>
      </c>
      <c r="E372" s="18" t="s">
        <v>226</v>
      </c>
      <c r="F372" s="17" t="s">
        <v>1038</v>
      </c>
      <c r="G372" s="17" t="s">
        <v>1039</v>
      </c>
      <c r="H372" s="18" t="s">
        <v>1074</v>
      </c>
      <c r="I372" s="18"/>
      <c r="J372" s="17" t="s">
        <v>1041</v>
      </c>
      <c r="K372" s="19" t="s">
        <v>1042</v>
      </c>
      <c r="L372" s="18" t="s">
        <v>231</v>
      </c>
      <c r="M372" s="19" t="s">
        <v>37</v>
      </c>
      <c r="N372" s="19" t="s">
        <v>1075</v>
      </c>
      <c r="O372" s="19" t="s">
        <v>185</v>
      </c>
      <c r="P372" s="19" t="s">
        <v>40</v>
      </c>
      <c r="Q372" s="19" t="s">
        <v>185</v>
      </c>
      <c r="R372" s="18" t="s">
        <v>179</v>
      </c>
      <c r="S372" s="19" t="s">
        <v>1044</v>
      </c>
      <c r="T372" s="18" t="s">
        <v>1045</v>
      </c>
      <c r="U372" s="18" t="s">
        <v>1046</v>
      </c>
      <c r="V372" s="19" t="s">
        <v>400</v>
      </c>
      <c r="W372" s="19" t="s">
        <v>185</v>
      </c>
      <c r="X372" s="19" t="s">
        <v>185</v>
      </c>
      <c r="Y372" s="19" t="s">
        <v>345</v>
      </c>
      <c r="Z372" s="19" t="s">
        <v>185</v>
      </c>
      <c r="AA372" s="19" t="s">
        <v>185</v>
      </c>
      <c r="AB372" s="19" t="s">
        <v>1047</v>
      </c>
      <c r="AC372" s="19" t="s">
        <v>185</v>
      </c>
      <c r="AD372" s="19" t="s">
        <v>185</v>
      </c>
      <c r="AE372" s="19" t="s">
        <v>185</v>
      </c>
      <c r="AF372" s="20" t="s">
        <v>498</v>
      </c>
      <c r="AG372" s="19" t="s">
        <v>185</v>
      </c>
      <c r="AH372" s="18" t="s">
        <v>191</v>
      </c>
      <c r="AI372" s="18" t="s">
        <v>191</v>
      </c>
      <c r="AJ372" s="19" t="s">
        <v>185</v>
      </c>
      <c r="AK372" s="21" t="s">
        <v>407</v>
      </c>
      <c r="AL372" s="22" t="s">
        <v>193</v>
      </c>
    </row>
    <row r="373" spans="1:38" ht="111" hidden="1" customHeight="1" x14ac:dyDescent="0.25">
      <c r="A373" s="8" t="str">
        <f t="shared" si="6"/>
        <v>Физические лица за исключением лиц с ОВЗ и инвалидов31.08.35 Инфекционные болезниОчная</v>
      </c>
      <c r="B373" s="16">
        <v>365</v>
      </c>
      <c r="C373" s="17" t="s">
        <v>169</v>
      </c>
      <c r="D373" s="17" t="s">
        <v>170</v>
      </c>
      <c r="E373" s="18" t="s">
        <v>226</v>
      </c>
      <c r="F373" s="17" t="s">
        <v>1038</v>
      </c>
      <c r="G373" s="17" t="s">
        <v>1039</v>
      </c>
      <c r="H373" s="18" t="s">
        <v>1076</v>
      </c>
      <c r="I373" s="18"/>
      <c r="J373" s="17" t="s">
        <v>1041</v>
      </c>
      <c r="K373" s="19" t="s">
        <v>1042</v>
      </c>
      <c r="L373" s="18" t="s">
        <v>231</v>
      </c>
      <c r="M373" s="19" t="s">
        <v>37</v>
      </c>
      <c r="N373" s="19" t="s">
        <v>1077</v>
      </c>
      <c r="O373" s="19" t="s">
        <v>185</v>
      </c>
      <c r="P373" s="19" t="s">
        <v>40</v>
      </c>
      <c r="Q373" s="19" t="s">
        <v>185</v>
      </c>
      <c r="R373" s="18" t="s">
        <v>179</v>
      </c>
      <c r="S373" s="19" t="s">
        <v>1044</v>
      </c>
      <c r="T373" s="18" t="s">
        <v>1045</v>
      </c>
      <c r="U373" s="18" t="s">
        <v>1046</v>
      </c>
      <c r="V373" s="19" t="s">
        <v>400</v>
      </c>
      <c r="W373" s="19" t="s">
        <v>185</v>
      </c>
      <c r="X373" s="19" t="s">
        <v>185</v>
      </c>
      <c r="Y373" s="19" t="s">
        <v>345</v>
      </c>
      <c r="Z373" s="19" t="s">
        <v>185</v>
      </c>
      <c r="AA373" s="19" t="s">
        <v>185</v>
      </c>
      <c r="AB373" s="19" t="s">
        <v>1047</v>
      </c>
      <c r="AC373" s="19" t="s">
        <v>185</v>
      </c>
      <c r="AD373" s="19" t="s">
        <v>185</v>
      </c>
      <c r="AE373" s="19" t="s">
        <v>185</v>
      </c>
      <c r="AF373" s="20" t="s">
        <v>498</v>
      </c>
      <c r="AG373" s="19" t="s">
        <v>185</v>
      </c>
      <c r="AH373" s="18" t="s">
        <v>191</v>
      </c>
      <c r="AI373" s="18" t="s">
        <v>191</v>
      </c>
      <c r="AJ373" s="19" t="s">
        <v>185</v>
      </c>
      <c r="AK373" s="21" t="s">
        <v>407</v>
      </c>
      <c r="AL373" s="22" t="s">
        <v>193</v>
      </c>
    </row>
    <row r="374" spans="1:38" ht="111" hidden="1" customHeight="1" x14ac:dyDescent="0.25">
      <c r="A374" s="8" t="str">
        <f t="shared" si="6"/>
        <v>Физические лица за исключением лиц с ОВЗ и инвалидов31.08.36 КардиологияОчная</v>
      </c>
      <c r="B374" s="16">
        <v>366</v>
      </c>
      <c r="C374" s="17" t="s">
        <v>169</v>
      </c>
      <c r="D374" s="17" t="s">
        <v>170</v>
      </c>
      <c r="E374" s="18" t="s">
        <v>226</v>
      </c>
      <c r="F374" s="17" t="s">
        <v>1038</v>
      </c>
      <c r="G374" s="17" t="s">
        <v>1039</v>
      </c>
      <c r="H374" s="18" t="s">
        <v>1078</v>
      </c>
      <c r="I374" s="18"/>
      <c r="J374" s="17" t="s">
        <v>1041</v>
      </c>
      <c r="K374" s="19" t="s">
        <v>1042</v>
      </c>
      <c r="L374" s="18" t="s">
        <v>231</v>
      </c>
      <c r="M374" s="19" t="s">
        <v>37</v>
      </c>
      <c r="N374" s="19" t="s">
        <v>1079</v>
      </c>
      <c r="O374" s="19" t="s">
        <v>185</v>
      </c>
      <c r="P374" s="19" t="s">
        <v>40</v>
      </c>
      <c r="Q374" s="19" t="s">
        <v>185</v>
      </c>
      <c r="R374" s="18" t="s">
        <v>179</v>
      </c>
      <c r="S374" s="19" t="s">
        <v>1044</v>
      </c>
      <c r="T374" s="18" t="s">
        <v>1045</v>
      </c>
      <c r="U374" s="18" t="s">
        <v>1046</v>
      </c>
      <c r="V374" s="19" t="s">
        <v>400</v>
      </c>
      <c r="W374" s="19" t="s">
        <v>185</v>
      </c>
      <c r="X374" s="19" t="s">
        <v>185</v>
      </c>
      <c r="Y374" s="19" t="s">
        <v>345</v>
      </c>
      <c r="Z374" s="19" t="s">
        <v>185</v>
      </c>
      <c r="AA374" s="19" t="s">
        <v>185</v>
      </c>
      <c r="AB374" s="19" t="s">
        <v>1047</v>
      </c>
      <c r="AC374" s="19" t="s">
        <v>185</v>
      </c>
      <c r="AD374" s="19" t="s">
        <v>185</v>
      </c>
      <c r="AE374" s="19" t="s">
        <v>185</v>
      </c>
      <c r="AF374" s="20" t="s">
        <v>498</v>
      </c>
      <c r="AG374" s="19" t="s">
        <v>185</v>
      </c>
      <c r="AH374" s="18" t="s">
        <v>191</v>
      </c>
      <c r="AI374" s="18" t="s">
        <v>191</v>
      </c>
      <c r="AJ374" s="19" t="s">
        <v>185</v>
      </c>
      <c r="AK374" s="21" t="s">
        <v>407</v>
      </c>
      <c r="AL374" s="22" t="s">
        <v>193</v>
      </c>
    </row>
    <row r="375" spans="1:38" ht="111" hidden="1" customHeight="1" x14ac:dyDescent="0.25">
      <c r="A375" s="8" t="str">
        <f t="shared" si="6"/>
        <v>Физические лица за исключением лиц с ОВЗ и инвалидов31.08.37 Клиническая фармакологияОчная</v>
      </c>
      <c r="B375" s="16">
        <v>367</v>
      </c>
      <c r="C375" s="17" t="s">
        <v>169</v>
      </c>
      <c r="D375" s="17" t="s">
        <v>170</v>
      </c>
      <c r="E375" s="18" t="s">
        <v>226</v>
      </c>
      <c r="F375" s="17" t="s">
        <v>1038</v>
      </c>
      <c r="G375" s="17" t="s">
        <v>1039</v>
      </c>
      <c r="H375" s="18" t="s">
        <v>1080</v>
      </c>
      <c r="I375" s="18"/>
      <c r="J375" s="17" t="s">
        <v>1041</v>
      </c>
      <c r="K375" s="19" t="s">
        <v>1042</v>
      </c>
      <c r="L375" s="18" t="s">
        <v>231</v>
      </c>
      <c r="M375" s="19" t="s">
        <v>37</v>
      </c>
      <c r="N375" s="19" t="s">
        <v>1081</v>
      </c>
      <c r="O375" s="19" t="s">
        <v>185</v>
      </c>
      <c r="P375" s="19" t="s">
        <v>40</v>
      </c>
      <c r="Q375" s="19" t="s">
        <v>185</v>
      </c>
      <c r="R375" s="18" t="s">
        <v>179</v>
      </c>
      <c r="S375" s="19" t="s">
        <v>1044</v>
      </c>
      <c r="T375" s="18" t="s">
        <v>1045</v>
      </c>
      <c r="U375" s="18" t="s">
        <v>1046</v>
      </c>
      <c r="V375" s="19" t="s">
        <v>400</v>
      </c>
      <c r="W375" s="19" t="s">
        <v>185</v>
      </c>
      <c r="X375" s="19" t="s">
        <v>185</v>
      </c>
      <c r="Y375" s="19" t="s">
        <v>345</v>
      </c>
      <c r="Z375" s="19" t="s">
        <v>185</v>
      </c>
      <c r="AA375" s="19" t="s">
        <v>185</v>
      </c>
      <c r="AB375" s="19" t="s">
        <v>1064</v>
      </c>
      <c r="AC375" s="19" t="s">
        <v>185</v>
      </c>
      <c r="AD375" s="19" t="s">
        <v>185</v>
      </c>
      <c r="AE375" s="19" t="s">
        <v>185</v>
      </c>
      <c r="AF375" s="20" t="s">
        <v>498</v>
      </c>
      <c r="AG375" s="19" t="s">
        <v>185</v>
      </c>
      <c r="AH375" s="18" t="s">
        <v>191</v>
      </c>
      <c r="AI375" s="18" t="s">
        <v>191</v>
      </c>
      <c r="AJ375" s="19" t="s">
        <v>185</v>
      </c>
      <c r="AK375" s="21" t="s">
        <v>407</v>
      </c>
      <c r="AL375" s="22" t="s">
        <v>193</v>
      </c>
    </row>
    <row r="376" spans="1:38" ht="111" hidden="1" customHeight="1" x14ac:dyDescent="0.25">
      <c r="A376" s="8" t="str">
        <f t="shared" si="6"/>
        <v>Физические лица за исключением лиц с ОВЗ и инвалидов31.08.42 НеврологияОчная</v>
      </c>
      <c r="B376" s="16">
        <v>368</v>
      </c>
      <c r="C376" s="17" t="s">
        <v>169</v>
      </c>
      <c r="D376" s="17" t="s">
        <v>170</v>
      </c>
      <c r="E376" s="18" t="s">
        <v>226</v>
      </c>
      <c r="F376" s="17" t="s">
        <v>1038</v>
      </c>
      <c r="G376" s="17" t="s">
        <v>1039</v>
      </c>
      <c r="H376" s="18" t="s">
        <v>1082</v>
      </c>
      <c r="I376" s="18"/>
      <c r="J376" s="17" t="s">
        <v>1041</v>
      </c>
      <c r="K376" s="19" t="s">
        <v>1042</v>
      </c>
      <c r="L376" s="18" t="s">
        <v>231</v>
      </c>
      <c r="M376" s="19" t="s">
        <v>37</v>
      </c>
      <c r="N376" s="19" t="s">
        <v>1083</v>
      </c>
      <c r="O376" s="19" t="s">
        <v>185</v>
      </c>
      <c r="P376" s="19" t="s">
        <v>40</v>
      </c>
      <c r="Q376" s="19" t="s">
        <v>185</v>
      </c>
      <c r="R376" s="18" t="s">
        <v>179</v>
      </c>
      <c r="S376" s="19" t="s">
        <v>1044</v>
      </c>
      <c r="T376" s="18" t="s">
        <v>1045</v>
      </c>
      <c r="U376" s="18" t="s">
        <v>1046</v>
      </c>
      <c r="V376" s="19" t="s">
        <v>400</v>
      </c>
      <c r="W376" s="19" t="s">
        <v>185</v>
      </c>
      <c r="X376" s="19" t="s">
        <v>185</v>
      </c>
      <c r="Y376" s="19" t="s">
        <v>345</v>
      </c>
      <c r="Z376" s="19" t="s">
        <v>185</v>
      </c>
      <c r="AA376" s="19" t="s">
        <v>185</v>
      </c>
      <c r="AB376" s="19" t="s">
        <v>1047</v>
      </c>
      <c r="AC376" s="19" t="s">
        <v>185</v>
      </c>
      <c r="AD376" s="19" t="s">
        <v>185</v>
      </c>
      <c r="AE376" s="19" t="s">
        <v>185</v>
      </c>
      <c r="AF376" s="20" t="s">
        <v>498</v>
      </c>
      <c r="AG376" s="19" t="s">
        <v>185</v>
      </c>
      <c r="AH376" s="18" t="s">
        <v>191</v>
      </c>
      <c r="AI376" s="18" t="s">
        <v>191</v>
      </c>
      <c r="AJ376" s="19" t="s">
        <v>185</v>
      </c>
      <c r="AK376" s="21" t="s">
        <v>407</v>
      </c>
      <c r="AL376" s="22" t="s">
        <v>193</v>
      </c>
    </row>
    <row r="377" spans="1:38" ht="111" hidden="1" customHeight="1" x14ac:dyDescent="0.25">
      <c r="A377" s="8" t="str">
        <f t="shared" si="6"/>
        <v>Физические лица за исключением лиц с ОВЗ и инвалидов31.08.48 Скорая медицинская помощьОчная</v>
      </c>
      <c r="B377" s="16">
        <v>369</v>
      </c>
      <c r="C377" s="17" t="s">
        <v>169</v>
      </c>
      <c r="D377" s="17" t="s">
        <v>170</v>
      </c>
      <c r="E377" s="18" t="s">
        <v>226</v>
      </c>
      <c r="F377" s="17" t="s">
        <v>1038</v>
      </c>
      <c r="G377" s="17" t="s">
        <v>1039</v>
      </c>
      <c r="H377" s="18" t="s">
        <v>1084</v>
      </c>
      <c r="I377" s="18"/>
      <c r="J377" s="17" t="s">
        <v>1041</v>
      </c>
      <c r="K377" s="19" t="s">
        <v>1042</v>
      </c>
      <c r="L377" s="18" t="s">
        <v>231</v>
      </c>
      <c r="M377" s="19" t="s">
        <v>37</v>
      </c>
      <c r="N377" s="19" t="s">
        <v>1085</v>
      </c>
      <c r="O377" s="19" t="s">
        <v>185</v>
      </c>
      <c r="P377" s="19" t="s">
        <v>40</v>
      </c>
      <c r="Q377" s="19" t="s">
        <v>185</v>
      </c>
      <c r="R377" s="18" t="s">
        <v>179</v>
      </c>
      <c r="S377" s="19" t="s">
        <v>1044</v>
      </c>
      <c r="T377" s="18" t="s">
        <v>1045</v>
      </c>
      <c r="U377" s="18" t="s">
        <v>1046</v>
      </c>
      <c r="V377" s="19" t="s">
        <v>400</v>
      </c>
      <c r="W377" s="19" t="s">
        <v>185</v>
      </c>
      <c r="X377" s="19" t="s">
        <v>185</v>
      </c>
      <c r="Y377" s="19" t="s">
        <v>345</v>
      </c>
      <c r="Z377" s="19" t="s">
        <v>185</v>
      </c>
      <c r="AA377" s="19" t="s">
        <v>185</v>
      </c>
      <c r="AB377" s="19" t="s">
        <v>1047</v>
      </c>
      <c r="AC377" s="19" t="s">
        <v>185</v>
      </c>
      <c r="AD377" s="19" t="s">
        <v>185</v>
      </c>
      <c r="AE377" s="19" t="s">
        <v>185</v>
      </c>
      <c r="AF377" s="20" t="s">
        <v>498</v>
      </c>
      <c r="AG377" s="19" t="s">
        <v>185</v>
      </c>
      <c r="AH377" s="18" t="s">
        <v>191</v>
      </c>
      <c r="AI377" s="18" t="s">
        <v>191</v>
      </c>
      <c r="AJ377" s="19" t="s">
        <v>185</v>
      </c>
      <c r="AK377" s="21" t="s">
        <v>407</v>
      </c>
      <c r="AL377" s="22" t="s">
        <v>193</v>
      </c>
    </row>
    <row r="378" spans="1:38" ht="111" hidden="1" customHeight="1" x14ac:dyDescent="0.25">
      <c r="A378" s="8" t="str">
        <f t="shared" si="6"/>
        <v>Физические лица за исключением лиц с ОВЗ и инвалидов31.08.49 ТерапияОчная</v>
      </c>
      <c r="B378" s="16">
        <v>370</v>
      </c>
      <c r="C378" s="17" t="s">
        <v>169</v>
      </c>
      <c r="D378" s="17" t="s">
        <v>170</v>
      </c>
      <c r="E378" s="18" t="s">
        <v>226</v>
      </c>
      <c r="F378" s="17" t="s">
        <v>1038</v>
      </c>
      <c r="G378" s="17" t="s">
        <v>1039</v>
      </c>
      <c r="H378" s="18" t="s">
        <v>1086</v>
      </c>
      <c r="I378" s="18"/>
      <c r="J378" s="17" t="s">
        <v>1041</v>
      </c>
      <c r="K378" s="19" t="s">
        <v>1042</v>
      </c>
      <c r="L378" s="18" t="s">
        <v>231</v>
      </c>
      <c r="M378" s="19" t="s">
        <v>37</v>
      </c>
      <c r="N378" s="19" t="s">
        <v>1087</v>
      </c>
      <c r="O378" s="19" t="s">
        <v>185</v>
      </c>
      <c r="P378" s="19" t="s">
        <v>40</v>
      </c>
      <c r="Q378" s="19" t="s">
        <v>185</v>
      </c>
      <c r="R378" s="18" t="s">
        <v>179</v>
      </c>
      <c r="S378" s="19" t="s">
        <v>1044</v>
      </c>
      <c r="T378" s="18" t="s">
        <v>1045</v>
      </c>
      <c r="U378" s="18" t="s">
        <v>1046</v>
      </c>
      <c r="V378" s="19" t="s">
        <v>400</v>
      </c>
      <c r="W378" s="19" t="s">
        <v>185</v>
      </c>
      <c r="X378" s="19" t="s">
        <v>185</v>
      </c>
      <c r="Y378" s="19" t="s">
        <v>345</v>
      </c>
      <c r="Z378" s="19" t="s">
        <v>185</v>
      </c>
      <c r="AA378" s="19" t="s">
        <v>185</v>
      </c>
      <c r="AB378" s="19" t="s">
        <v>1047</v>
      </c>
      <c r="AC378" s="19" t="s">
        <v>185</v>
      </c>
      <c r="AD378" s="19" t="s">
        <v>185</v>
      </c>
      <c r="AE378" s="19" t="s">
        <v>185</v>
      </c>
      <c r="AF378" s="20" t="s">
        <v>503</v>
      </c>
      <c r="AG378" s="19" t="s">
        <v>185</v>
      </c>
      <c r="AH378" s="18" t="s">
        <v>191</v>
      </c>
      <c r="AI378" s="18" t="s">
        <v>191</v>
      </c>
      <c r="AJ378" s="19" t="s">
        <v>185</v>
      </c>
      <c r="AK378" s="21" t="s">
        <v>407</v>
      </c>
      <c r="AL378" s="22" t="s">
        <v>193</v>
      </c>
    </row>
    <row r="379" spans="1:38" ht="111" hidden="1" customHeight="1" x14ac:dyDescent="0.25">
      <c r="A379" s="8" t="str">
        <f t="shared" si="6"/>
        <v>Физические лица за исключением лиц с ОВЗ и инвалидов31.08.50 ФизиотерапияОчная</v>
      </c>
      <c r="B379" s="16">
        <v>371</v>
      </c>
      <c r="C379" s="17" t="s">
        <v>169</v>
      </c>
      <c r="D379" s="17" t="s">
        <v>170</v>
      </c>
      <c r="E379" s="18" t="s">
        <v>226</v>
      </c>
      <c r="F379" s="17" t="s">
        <v>1038</v>
      </c>
      <c r="G379" s="17" t="s">
        <v>1039</v>
      </c>
      <c r="H379" s="18" t="s">
        <v>1088</v>
      </c>
      <c r="I379" s="18"/>
      <c r="J379" s="17" t="s">
        <v>1041</v>
      </c>
      <c r="K379" s="19" t="s">
        <v>1042</v>
      </c>
      <c r="L379" s="18" t="s">
        <v>231</v>
      </c>
      <c r="M379" s="19" t="s">
        <v>37</v>
      </c>
      <c r="N379" s="19" t="s">
        <v>1089</v>
      </c>
      <c r="O379" s="19" t="s">
        <v>185</v>
      </c>
      <c r="P379" s="19" t="s">
        <v>40</v>
      </c>
      <c r="Q379" s="19" t="s">
        <v>185</v>
      </c>
      <c r="R379" s="18" t="s">
        <v>179</v>
      </c>
      <c r="S379" s="19" t="s">
        <v>1044</v>
      </c>
      <c r="T379" s="18" t="s">
        <v>1045</v>
      </c>
      <c r="U379" s="18" t="s">
        <v>1046</v>
      </c>
      <c r="V379" s="19" t="s">
        <v>400</v>
      </c>
      <c r="W379" s="19" t="s">
        <v>185</v>
      </c>
      <c r="X379" s="19" t="s">
        <v>185</v>
      </c>
      <c r="Y379" s="19" t="s">
        <v>236</v>
      </c>
      <c r="Z379" s="19" t="s">
        <v>185</v>
      </c>
      <c r="AA379" s="19" t="s">
        <v>185</v>
      </c>
      <c r="AB379" s="19" t="s">
        <v>1090</v>
      </c>
      <c r="AC379" s="19" t="s">
        <v>185</v>
      </c>
      <c r="AD379" s="19" t="s">
        <v>185</v>
      </c>
      <c r="AE379" s="19" t="s">
        <v>384</v>
      </c>
      <c r="AF379" s="20" t="s">
        <v>498</v>
      </c>
      <c r="AG379" s="19" t="s">
        <v>185</v>
      </c>
      <c r="AH379" s="18" t="s">
        <v>191</v>
      </c>
      <c r="AI379" s="18" t="s">
        <v>191</v>
      </c>
      <c r="AJ379" s="19" t="s">
        <v>185</v>
      </c>
      <c r="AK379" s="21" t="s">
        <v>285</v>
      </c>
      <c r="AL379" s="22" t="s">
        <v>193</v>
      </c>
    </row>
    <row r="380" spans="1:38" ht="111" hidden="1" customHeight="1" x14ac:dyDescent="0.25">
      <c r="A380" s="8" t="str">
        <f t="shared" si="6"/>
        <v>Физические лица за исключением лиц с ОВЗ и инвалидов31.08.51 ФтизиатрияОчная</v>
      </c>
      <c r="B380" s="16">
        <v>372</v>
      </c>
      <c r="C380" s="17" t="s">
        <v>169</v>
      </c>
      <c r="D380" s="17" t="s">
        <v>170</v>
      </c>
      <c r="E380" s="18" t="s">
        <v>226</v>
      </c>
      <c r="F380" s="17" t="s">
        <v>1038</v>
      </c>
      <c r="G380" s="17" t="s">
        <v>1039</v>
      </c>
      <c r="H380" s="18" t="s">
        <v>1091</v>
      </c>
      <c r="I380" s="18"/>
      <c r="J380" s="17" t="s">
        <v>1041</v>
      </c>
      <c r="K380" s="19" t="s">
        <v>1042</v>
      </c>
      <c r="L380" s="18" t="s">
        <v>231</v>
      </c>
      <c r="M380" s="19" t="s">
        <v>37</v>
      </c>
      <c r="N380" s="19" t="s">
        <v>1092</v>
      </c>
      <c r="O380" s="19" t="s">
        <v>185</v>
      </c>
      <c r="P380" s="19" t="s">
        <v>40</v>
      </c>
      <c r="Q380" s="19" t="s">
        <v>185</v>
      </c>
      <c r="R380" s="18" t="s">
        <v>179</v>
      </c>
      <c r="S380" s="19" t="s">
        <v>1044</v>
      </c>
      <c r="T380" s="18" t="s">
        <v>1045</v>
      </c>
      <c r="U380" s="18" t="s">
        <v>1046</v>
      </c>
      <c r="V380" s="19" t="s">
        <v>400</v>
      </c>
      <c r="W380" s="19" t="s">
        <v>185</v>
      </c>
      <c r="X380" s="19" t="s">
        <v>185</v>
      </c>
      <c r="Y380" s="19" t="s">
        <v>345</v>
      </c>
      <c r="Z380" s="19" t="s">
        <v>185</v>
      </c>
      <c r="AA380" s="19" t="s">
        <v>185</v>
      </c>
      <c r="AB380" s="19" t="s">
        <v>1069</v>
      </c>
      <c r="AC380" s="19" t="s">
        <v>185</v>
      </c>
      <c r="AD380" s="19" t="s">
        <v>185</v>
      </c>
      <c r="AE380" s="19" t="s">
        <v>185</v>
      </c>
      <c r="AF380" s="20" t="s">
        <v>498</v>
      </c>
      <c r="AG380" s="19" t="s">
        <v>185</v>
      </c>
      <c r="AH380" s="18" t="s">
        <v>191</v>
      </c>
      <c r="AI380" s="18" t="s">
        <v>191</v>
      </c>
      <c r="AJ380" s="19" t="s">
        <v>185</v>
      </c>
      <c r="AK380" s="21" t="s">
        <v>407</v>
      </c>
      <c r="AL380" s="22" t="s">
        <v>193</v>
      </c>
    </row>
    <row r="381" spans="1:38" ht="111" hidden="1" customHeight="1" x14ac:dyDescent="0.25">
      <c r="A381" s="8" t="str">
        <f t="shared" si="6"/>
        <v>Физические лица за исключением лиц с ОВЗ и инвалидов31.08.53 ЭндокринологияОчная</v>
      </c>
      <c r="B381" s="16">
        <v>373</v>
      </c>
      <c r="C381" s="17" t="s">
        <v>169</v>
      </c>
      <c r="D381" s="17" t="s">
        <v>170</v>
      </c>
      <c r="E381" s="18" t="s">
        <v>226</v>
      </c>
      <c r="F381" s="17" t="s">
        <v>1038</v>
      </c>
      <c r="G381" s="17" t="s">
        <v>1039</v>
      </c>
      <c r="H381" s="18" t="s">
        <v>1093</v>
      </c>
      <c r="I381" s="18"/>
      <c r="J381" s="17" t="s">
        <v>1041</v>
      </c>
      <c r="K381" s="19" t="s">
        <v>1042</v>
      </c>
      <c r="L381" s="18" t="s">
        <v>231</v>
      </c>
      <c r="M381" s="19" t="s">
        <v>37</v>
      </c>
      <c r="N381" s="19" t="s">
        <v>1094</v>
      </c>
      <c r="O381" s="19" t="s">
        <v>185</v>
      </c>
      <c r="P381" s="19" t="s">
        <v>40</v>
      </c>
      <c r="Q381" s="19" t="s">
        <v>185</v>
      </c>
      <c r="R381" s="18" t="s">
        <v>179</v>
      </c>
      <c r="S381" s="19" t="s">
        <v>1044</v>
      </c>
      <c r="T381" s="18" t="s">
        <v>1045</v>
      </c>
      <c r="U381" s="18" t="s">
        <v>1046</v>
      </c>
      <c r="V381" s="19" t="s">
        <v>400</v>
      </c>
      <c r="W381" s="19" t="s">
        <v>185</v>
      </c>
      <c r="X381" s="19" t="s">
        <v>185</v>
      </c>
      <c r="Y381" s="19" t="s">
        <v>345</v>
      </c>
      <c r="Z381" s="19" t="s">
        <v>185</v>
      </c>
      <c r="AA381" s="19" t="s">
        <v>185</v>
      </c>
      <c r="AB381" s="19" t="s">
        <v>1047</v>
      </c>
      <c r="AC381" s="19" t="s">
        <v>185</v>
      </c>
      <c r="AD381" s="19" t="s">
        <v>185</v>
      </c>
      <c r="AE381" s="19" t="s">
        <v>185</v>
      </c>
      <c r="AF381" s="20" t="s">
        <v>498</v>
      </c>
      <c r="AG381" s="19" t="s">
        <v>185</v>
      </c>
      <c r="AH381" s="18" t="s">
        <v>191</v>
      </c>
      <c r="AI381" s="18" t="s">
        <v>191</v>
      </c>
      <c r="AJ381" s="19" t="s">
        <v>185</v>
      </c>
      <c r="AK381" s="21" t="s">
        <v>407</v>
      </c>
      <c r="AL381" s="22" t="s">
        <v>193</v>
      </c>
    </row>
    <row r="382" spans="1:38" ht="111" hidden="1" customHeight="1" x14ac:dyDescent="0.25">
      <c r="A382" s="8" t="str">
        <f t="shared" si="6"/>
        <v>Физические лица за исключением лиц с ОВЗ и инвалидов31.08.54 Общая врачебная практика (семейная медицина)Очная</v>
      </c>
      <c r="B382" s="16">
        <v>374</v>
      </c>
      <c r="C382" s="17" t="s">
        <v>169</v>
      </c>
      <c r="D382" s="17" t="s">
        <v>170</v>
      </c>
      <c r="E382" s="18" t="s">
        <v>226</v>
      </c>
      <c r="F382" s="17" t="s">
        <v>1038</v>
      </c>
      <c r="G382" s="17" t="s">
        <v>1039</v>
      </c>
      <c r="H382" s="18" t="s">
        <v>1095</v>
      </c>
      <c r="I382" s="18"/>
      <c r="J382" s="17" t="s">
        <v>1041</v>
      </c>
      <c r="K382" s="19" t="s">
        <v>1042</v>
      </c>
      <c r="L382" s="18" t="s">
        <v>231</v>
      </c>
      <c r="M382" s="19" t="s">
        <v>37</v>
      </c>
      <c r="N382" s="19" t="s">
        <v>1096</v>
      </c>
      <c r="O382" s="19" t="s">
        <v>185</v>
      </c>
      <c r="P382" s="19" t="s">
        <v>40</v>
      </c>
      <c r="Q382" s="19" t="s">
        <v>185</v>
      </c>
      <c r="R382" s="18" t="s">
        <v>179</v>
      </c>
      <c r="S382" s="19" t="s">
        <v>1044</v>
      </c>
      <c r="T382" s="18" t="s">
        <v>1045</v>
      </c>
      <c r="U382" s="18" t="s">
        <v>1046</v>
      </c>
      <c r="V382" s="19" t="s">
        <v>400</v>
      </c>
      <c r="W382" s="19" t="s">
        <v>185</v>
      </c>
      <c r="X382" s="19" t="s">
        <v>185</v>
      </c>
      <c r="Y382" s="19" t="s">
        <v>345</v>
      </c>
      <c r="Z382" s="19" t="s">
        <v>185</v>
      </c>
      <c r="AA382" s="19" t="s">
        <v>185</v>
      </c>
      <c r="AB382" s="19" t="s">
        <v>1047</v>
      </c>
      <c r="AC382" s="19" t="s">
        <v>185</v>
      </c>
      <c r="AD382" s="19" t="s">
        <v>185</v>
      </c>
      <c r="AE382" s="19" t="s">
        <v>185</v>
      </c>
      <c r="AF382" s="20" t="s">
        <v>498</v>
      </c>
      <c r="AG382" s="19" t="s">
        <v>185</v>
      </c>
      <c r="AH382" s="18" t="s">
        <v>191</v>
      </c>
      <c r="AI382" s="18" t="s">
        <v>191</v>
      </c>
      <c r="AJ382" s="19" t="s">
        <v>185</v>
      </c>
      <c r="AK382" s="21" t="s">
        <v>407</v>
      </c>
      <c r="AL382" s="22" t="s">
        <v>193</v>
      </c>
    </row>
    <row r="383" spans="1:38" ht="111" hidden="1" customHeight="1" x14ac:dyDescent="0.25">
      <c r="A383" s="8" t="str">
        <f t="shared" si="6"/>
        <v>Физические лица за исключением лиц с ОВЗ и инвалидов31.08.57 ОнкологияОчная</v>
      </c>
      <c r="B383" s="16">
        <v>375</v>
      </c>
      <c r="C383" s="17" t="s">
        <v>169</v>
      </c>
      <c r="D383" s="17" t="s">
        <v>170</v>
      </c>
      <c r="E383" s="18" t="s">
        <v>226</v>
      </c>
      <c r="F383" s="17" t="s">
        <v>1038</v>
      </c>
      <c r="G383" s="17" t="s">
        <v>1039</v>
      </c>
      <c r="H383" s="18" t="s">
        <v>1097</v>
      </c>
      <c r="I383" s="18"/>
      <c r="J383" s="17" t="s">
        <v>1041</v>
      </c>
      <c r="K383" s="19" t="s">
        <v>1042</v>
      </c>
      <c r="L383" s="18" t="s">
        <v>231</v>
      </c>
      <c r="M383" s="19" t="s">
        <v>37</v>
      </c>
      <c r="N383" s="19" t="s">
        <v>1098</v>
      </c>
      <c r="O383" s="19" t="s">
        <v>185</v>
      </c>
      <c r="P383" s="19" t="s">
        <v>40</v>
      </c>
      <c r="Q383" s="19" t="s">
        <v>185</v>
      </c>
      <c r="R383" s="18" t="s">
        <v>179</v>
      </c>
      <c r="S383" s="19" t="s">
        <v>1044</v>
      </c>
      <c r="T383" s="18" t="s">
        <v>1045</v>
      </c>
      <c r="U383" s="18" t="s">
        <v>1046</v>
      </c>
      <c r="V383" s="19" t="s">
        <v>400</v>
      </c>
      <c r="W383" s="19" t="s">
        <v>185</v>
      </c>
      <c r="X383" s="19" t="s">
        <v>185</v>
      </c>
      <c r="Y383" s="19" t="s">
        <v>345</v>
      </c>
      <c r="Z383" s="19" t="s">
        <v>185</v>
      </c>
      <c r="AA383" s="19" t="s">
        <v>185</v>
      </c>
      <c r="AB383" s="19" t="s">
        <v>1064</v>
      </c>
      <c r="AC383" s="19" t="s">
        <v>185</v>
      </c>
      <c r="AD383" s="19" t="s">
        <v>185</v>
      </c>
      <c r="AE383" s="19" t="s">
        <v>185</v>
      </c>
      <c r="AF383" s="20" t="s">
        <v>503</v>
      </c>
      <c r="AG383" s="19" t="s">
        <v>185</v>
      </c>
      <c r="AH383" s="18" t="s">
        <v>191</v>
      </c>
      <c r="AI383" s="18" t="s">
        <v>191</v>
      </c>
      <c r="AJ383" s="19" t="s">
        <v>185</v>
      </c>
      <c r="AK383" s="21" t="s">
        <v>407</v>
      </c>
      <c r="AL383" s="22" t="s">
        <v>193</v>
      </c>
    </row>
    <row r="384" spans="1:38" ht="111" hidden="1" customHeight="1" x14ac:dyDescent="0.25">
      <c r="A384" s="8" t="str">
        <f t="shared" si="6"/>
        <v>Физические лица за исключением лиц с ОВЗ и инвалидов31.08.58 ОториноларингологияОчная</v>
      </c>
      <c r="B384" s="16">
        <v>376</v>
      </c>
      <c r="C384" s="17" t="s">
        <v>169</v>
      </c>
      <c r="D384" s="17" t="s">
        <v>170</v>
      </c>
      <c r="E384" s="18" t="s">
        <v>226</v>
      </c>
      <c r="F384" s="17" t="s">
        <v>1038</v>
      </c>
      <c r="G384" s="17" t="s">
        <v>1039</v>
      </c>
      <c r="H384" s="18" t="s">
        <v>1099</v>
      </c>
      <c r="I384" s="18"/>
      <c r="J384" s="17" t="s">
        <v>1041</v>
      </c>
      <c r="K384" s="19" t="s">
        <v>1042</v>
      </c>
      <c r="L384" s="18" t="s">
        <v>231</v>
      </c>
      <c r="M384" s="19" t="s">
        <v>37</v>
      </c>
      <c r="N384" s="19" t="s">
        <v>1100</v>
      </c>
      <c r="O384" s="19" t="s">
        <v>185</v>
      </c>
      <c r="P384" s="19" t="s">
        <v>40</v>
      </c>
      <c r="Q384" s="19" t="s">
        <v>185</v>
      </c>
      <c r="R384" s="18" t="s">
        <v>179</v>
      </c>
      <c r="S384" s="19" t="s">
        <v>1044</v>
      </c>
      <c r="T384" s="18" t="s">
        <v>1045</v>
      </c>
      <c r="U384" s="18" t="s">
        <v>1046</v>
      </c>
      <c r="V384" s="19" t="s">
        <v>400</v>
      </c>
      <c r="W384" s="19" t="s">
        <v>185</v>
      </c>
      <c r="X384" s="19" t="s">
        <v>185</v>
      </c>
      <c r="Y384" s="19" t="s">
        <v>345</v>
      </c>
      <c r="Z384" s="19" t="s">
        <v>185</v>
      </c>
      <c r="AA384" s="19" t="s">
        <v>185</v>
      </c>
      <c r="AB384" s="19" t="s">
        <v>1069</v>
      </c>
      <c r="AC384" s="19" t="s">
        <v>185</v>
      </c>
      <c r="AD384" s="19" t="s">
        <v>185</v>
      </c>
      <c r="AE384" s="19" t="s">
        <v>185</v>
      </c>
      <c r="AF384" s="20" t="s">
        <v>498</v>
      </c>
      <c r="AG384" s="19" t="s">
        <v>185</v>
      </c>
      <c r="AH384" s="18" t="s">
        <v>191</v>
      </c>
      <c r="AI384" s="18" t="s">
        <v>191</v>
      </c>
      <c r="AJ384" s="19" t="s">
        <v>185</v>
      </c>
      <c r="AK384" s="21" t="s">
        <v>407</v>
      </c>
      <c r="AL384" s="22" t="s">
        <v>193</v>
      </c>
    </row>
    <row r="385" spans="1:38" ht="111" hidden="1" customHeight="1" x14ac:dyDescent="0.25">
      <c r="A385" s="8" t="str">
        <f t="shared" si="6"/>
        <v>Физические лица за исключением лиц с ОВЗ и инвалидов31.08.59 ОфтальмологияОчная</v>
      </c>
      <c r="B385" s="16">
        <v>377</v>
      </c>
      <c r="C385" s="17" t="s">
        <v>169</v>
      </c>
      <c r="D385" s="17" t="s">
        <v>170</v>
      </c>
      <c r="E385" s="18" t="s">
        <v>226</v>
      </c>
      <c r="F385" s="17" t="s">
        <v>1038</v>
      </c>
      <c r="G385" s="17" t="s">
        <v>1039</v>
      </c>
      <c r="H385" s="18" t="s">
        <v>1101</v>
      </c>
      <c r="I385" s="18"/>
      <c r="J385" s="17" t="s">
        <v>1041</v>
      </c>
      <c r="K385" s="19" t="s">
        <v>1042</v>
      </c>
      <c r="L385" s="18" t="s">
        <v>231</v>
      </c>
      <c r="M385" s="19" t="s">
        <v>37</v>
      </c>
      <c r="N385" s="19" t="s">
        <v>1102</v>
      </c>
      <c r="O385" s="19" t="s">
        <v>185</v>
      </c>
      <c r="P385" s="19" t="s">
        <v>40</v>
      </c>
      <c r="Q385" s="19" t="s">
        <v>185</v>
      </c>
      <c r="R385" s="18" t="s">
        <v>179</v>
      </c>
      <c r="S385" s="19" t="s">
        <v>1044</v>
      </c>
      <c r="T385" s="18" t="s">
        <v>1045</v>
      </c>
      <c r="U385" s="18" t="s">
        <v>1046</v>
      </c>
      <c r="V385" s="19" t="s">
        <v>400</v>
      </c>
      <c r="W385" s="19" t="s">
        <v>185</v>
      </c>
      <c r="X385" s="19" t="s">
        <v>185</v>
      </c>
      <c r="Y385" s="19" t="s">
        <v>345</v>
      </c>
      <c r="Z385" s="19" t="s">
        <v>185</v>
      </c>
      <c r="AA385" s="19" t="s">
        <v>185</v>
      </c>
      <c r="AB385" s="19" t="s">
        <v>1047</v>
      </c>
      <c r="AC385" s="19" t="s">
        <v>185</v>
      </c>
      <c r="AD385" s="19" t="s">
        <v>185</v>
      </c>
      <c r="AE385" s="19" t="s">
        <v>185</v>
      </c>
      <c r="AF385" s="20" t="s">
        <v>498</v>
      </c>
      <c r="AG385" s="19" t="s">
        <v>185</v>
      </c>
      <c r="AH385" s="18" t="s">
        <v>191</v>
      </c>
      <c r="AI385" s="18" t="s">
        <v>191</v>
      </c>
      <c r="AJ385" s="19" t="s">
        <v>185</v>
      </c>
      <c r="AK385" s="21" t="s">
        <v>407</v>
      </c>
      <c r="AL385" s="22" t="s">
        <v>193</v>
      </c>
    </row>
    <row r="386" spans="1:38" ht="111" hidden="1" customHeight="1" x14ac:dyDescent="0.25">
      <c r="A386" s="8" t="str">
        <f t="shared" si="6"/>
        <v>Физические лица за исключением лиц с ОВЗ и инвалидов31.08.63 Сердечно-сосудистая хирургияОчная</v>
      </c>
      <c r="B386" s="16">
        <v>378</v>
      </c>
      <c r="C386" s="17" t="s">
        <v>169</v>
      </c>
      <c r="D386" s="17" t="s">
        <v>170</v>
      </c>
      <c r="E386" s="18" t="s">
        <v>226</v>
      </c>
      <c r="F386" s="17" t="s">
        <v>1038</v>
      </c>
      <c r="G386" s="17" t="s">
        <v>1039</v>
      </c>
      <c r="H386" s="18" t="s">
        <v>1103</v>
      </c>
      <c r="I386" s="18"/>
      <c r="J386" s="17" t="s">
        <v>1041</v>
      </c>
      <c r="K386" s="19" t="s">
        <v>1042</v>
      </c>
      <c r="L386" s="18" t="s">
        <v>231</v>
      </c>
      <c r="M386" s="19" t="s">
        <v>37</v>
      </c>
      <c r="N386" s="19" t="s">
        <v>1104</v>
      </c>
      <c r="O386" s="19" t="s">
        <v>185</v>
      </c>
      <c r="P386" s="19" t="s">
        <v>40</v>
      </c>
      <c r="Q386" s="19" t="s">
        <v>185</v>
      </c>
      <c r="R386" s="18" t="s">
        <v>179</v>
      </c>
      <c r="S386" s="19" t="s">
        <v>1044</v>
      </c>
      <c r="T386" s="18" t="s">
        <v>1045</v>
      </c>
      <c r="U386" s="18" t="s">
        <v>1046</v>
      </c>
      <c r="V386" s="19" t="s">
        <v>400</v>
      </c>
      <c r="W386" s="19" t="s">
        <v>185</v>
      </c>
      <c r="X386" s="19" t="s">
        <v>185</v>
      </c>
      <c r="Y386" s="19" t="s">
        <v>345</v>
      </c>
      <c r="Z386" s="19" t="s">
        <v>185</v>
      </c>
      <c r="AA386" s="19" t="s">
        <v>185</v>
      </c>
      <c r="AB386" s="19" t="s">
        <v>1047</v>
      </c>
      <c r="AC386" s="19" t="s">
        <v>185</v>
      </c>
      <c r="AD386" s="19" t="s">
        <v>185</v>
      </c>
      <c r="AE386" s="19" t="s">
        <v>185</v>
      </c>
      <c r="AF386" s="20" t="s">
        <v>498</v>
      </c>
      <c r="AG386" s="19" t="s">
        <v>185</v>
      </c>
      <c r="AH386" s="18" t="s">
        <v>191</v>
      </c>
      <c r="AI386" s="18" t="s">
        <v>191</v>
      </c>
      <c r="AJ386" s="19" t="s">
        <v>185</v>
      </c>
      <c r="AK386" s="21" t="s">
        <v>407</v>
      </c>
      <c r="AL386" s="22" t="s">
        <v>193</v>
      </c>
    </row>
    <row r="387" spans="1:38" ht="111" hidden="1" customHeight="1" x14ac:dyDescent="0.25">
      <c r="A387" s="8" t="str">
        <f t="shared" si="6"/>
        <v>Физические лица за исключением лиц с ОВЗ и инвалидов31.08.66 Травматология и ортопедияОчная</v>
      </c>
      <c r="B387" s="16">
        <v>379</v>
      </c>
      <c r="C387" s="17" t="s">
        <v>169</v>
      </c>
      <c r="D387" s="17" t="s">
        <v>170</v>
      </c>
      <c r="E387" s="18" t="s">
        <v>226</v>
      </c>
      <c r="F387" s="17" t="s">
        <v>1038</v>
      </c>
      <c r="G387" s="17" t="s">
        <v>1039</v>
      </c>
      <c r="H387" s="18" t="s">
        <v>1105</v>
      </c>
      <c r="I387" s="18"/>
      <c r="J387" s="17" t="s">
        <v>1041</v>
      </c>
      <c r="K387" s="19" t="s">
        <v>1042</v>
      </c>
      <c r="L387" s="18" t="s">
        <v>231</v>
      </c>
      <c r="M387" s="19" t="s">
        <v>37</v>
      </c>
      <c r="N387" s="19" t="s">
        <v>1106</v>
      </c>
      <c r="O387" s="19" t="s">
        <v>185</v>
      </c>
      <c r="P387" s="19" t="s">
        <v>40</v>
      </c>
      <c r="Q387" s="19" t="s">
        <v>185</v>
      </c>
      <c r="R387" s="18" t="s">
        <v>179</v>
      </c>
      <c r="S387" s="19" t="s">
        <v>1044</v>
      </c>
      <c r="T387" s="18" t="s">
        <v>1045</v>
      </c>
      <c r="U387" s="18" t="s">
        <v>1046</v>
      </c>
      <c r="V387" s="19" t="s">
        <v>400</v>
      </c>
      <c r="W387" s="19" t="s">
        <v>185</v>
      </c>
      <c r="X387" s="19" t="s">
        <v>185</v>
      </c>
      <c r="Y387" s="19" t="s">
        <v>345</v>
      </c>
      <c r="Z387" s="19" t="s">
        <v>185</v>
      </c>
      <c r="AA387" s="19" t="s">
        <v>185</v>
      </c>
      <c r="AB387" s="19" t="s">
        <v>1047</v>
      </c>
      <c r="AC387" s="19" t="s">
        <v>185</v>
      </c>
      <c r="AD387" s="19" t="s">
        <v>185</v>
      </c>
      <c r="AE387" s="19" t="s">
        <v>185</v>
      </c>
      <c r="AF387" s="20" t="s">
        <v>498</v>
      </c>
      <c r="AG387" s="19" t="s">
        <v>185</v>
      </c>
      <c r="AH387" s="18" t="s">
        <v>191</v>
      </c>
      <c r="AI387" s="18" t="s">
        <v>191</v>
      </c>
      <c r="AJ387" s="19" t="s">
        <v>185</v>
      </c>
      <c r="AK387" s="21" t="s">
        <v>407</v>
      </c>
      <c r="AL387" s="22" t="s">
        <v>193</v>
      </c>
    </row>
    <row r="388" spans="1:38" ht="111" hidden="1" customHeight="1" x14ac:dyDescent="0.25">
      <c r="A388" s="8" t="str">
        <f t="shared" si="6"/>
        <v>Физические лица за исключением лиц с ОВЗ и инвалидов31.08.67 ХирургияОчная</v>
      </c>
      <c r="B388" s="16">
        <v>380</v>
      </c>
      <c r="C388" s="17" t="s">
        <v>169</v>
      </c>
      <c r="D388" s="17" t="s">
        <v>170</v>
      </c>
      <c r="E388" s="18" t="s">
        <v>226</v>
      </c>
      <c r="F388" s="17" t="s">
        <v>1038</v>
      </c>
      <c r="G388" s="17" t="s">
        <v>1039</v>
      </c>
      <c r="H388" s="18" t="s">
        <v>1107</v>
      </c>
      <c r="I388" s="18"/>
      <c r="J388" s="17" t="s">
        <v>1041</v>
      </c>
      <c r="K388" s="19" t="s">
        <v>1042</v>
      </c>
      <c r="L388" s="18" t="s">
        <v>231</v>
      </c>
      <c r="M388" s="19" t="s">
        <v>37</v>
      </c>
      <c r="N388" s="19" t="s">
        <v>1108</v>
      </c>
      <c r="O388" s="19" t="s">
        <v>185</v>
      </c>
      <c r="P388" s="19" t="s">
        <v>40</v>
      </c>
      <c r="Q388" s="19" t="s">
        <v>185</v>
      </c>
      <c r="R388" s="18" t="s">
        <v>179</v>
      </c>
      <c r="S388" s="19" t="s">
        <v>1044</v>
      </c>
      <c r="T388" s="18" t="s">
        <v>1045</v>
      </c>
      <c r="U388" s="18" t="s">
        <v>1046</v>
      </c>
      <c r="V388" s="19" t="s">
        <v>400</v>
      </c>
      <c r="W388" s="19" t="s">
        <v>185</v>
      </c>
      <c r="X388" s="19" t="s">
        <v>185</v>
      </c>
      <c r="Y388" s="19" t="s">
        <v>345</v>
      </c>
      <c r="Z388" s="19" t="s">
        <v>185</v>
      </c>
      <c r="AA388" s="19" t="s">
        <v>185</v>
      </c>
      <c r="AB388" s="19" t="s">
        <v>1047</v>
      </c>
      <c r="AC388" s="19" t="s">
        <v>185</v>
      </c>
      <c r="AD388" s="19" t="s">
        <v>185</v>
      </c>
      <c r="AE388" s="19" t="s">
        <v>185</v>
      </c>
      <c r="AF388" s="20" t="s">
        <v>503</v>
      </c>
      <c r="AG388" s="19" t="s">
        <v>185</v>
      </c>
      <c r="AH388" s="18" t="s">
        <v>191</v>
      </c>
      <c r="AI388" s="18" t="s">
        <v>191</v>
      </c>
      <c r="AJ388" s="19" t="s">
        <v>185</v>
      </c>
      <c r="AK388" s="21" t="s">
        <v>407</v>
      </c>
      <c r="AL388" s="22" t="s">
        <v>193</v>
      </c>
    </row>
    <row r="389" spans="1:38" ht="111" hidden="1" customHeight="1" x14ac:dyDescent="0.25">
      <c r="A389" s="8" t="str">
        <f t="shared" si="6"/>
        <v>Физические лица за исключением лиц с ОВЗ и инвалидов31.08.71 Организация здравоохранения и общественное здоровьеОчная</v>
      </c>
      <c r="B389" s="16">
        <v>381</v>
      </c>
      <c r="C389" s="17" t="s">
        <v>169</v>
      </c>
      <c r="D389" s="17" t="s">
        <v>170</v>
      </c>
      <c r="E389" s="18" t="s">
        <v>226</v>
      </c>
      <c r="F389" s="17" t="s">
        <v>1038</v>
      </c>
      <c r="G389" s="17" t="s">
        <v>1039</v>
      </c>
      <c r="H389" s="18" t="s">
        <v>1109</v>
      </c>
      <c r="I389" s="18"/>
      <c r="J389" s="17" t="s">
        <v>1041</v>
      </c>
      <c r="K389" s="19" t="s">
        <v>1042</v>
      </c>
      <c r="L389" s="18" t="s">
        <v>231</v>
      </c>
      <c r="M389" s="19" t="s">
        <v>37</v>
      </c>
      <c r="N389" s="19" t="s">
        <v>1110</v>
      </c>
      <c r="O389" s="19" t="s">
        <v>185</v>
      </c>
      <c r="P389" s="19" t="s">
        <v>40</v>
      </c>
      <c r="Q389" s="19" t="s">
        <v>185</v>
      </c>
      <c r="R389" s="18" t="s">
        <v>179</v>
      </c>
      <c r="S389" s="19" t="s">
        <v>1044</v>
      </c>
      <c r="T389" s="18" t="s">
        <v>1045</v>
      </c>
      <c r="U389" s="18" t="s">
        <v>1046</v>
      </c>
      <c r="V389" s="19" t="s">
        <v>400</v>
      </c>
      <c r="W389" s="19" t="s">
        <v>185</v>
      </c>
      <c r="X389" s="19" t="s">
        <v>185</v>
      </c>
      <c r="Y389" s="19" t="s">
        <v>345</v>
      </c>
      <c r="Z389" s="19" t="s">
        <v>185</v>
      </c>
      <c r="AA389" s="19" t="s">
        <v>185</v>
      </c>
      <c r="AB389" s="19" t="s">
        <v>1047</v>
      </c>
      <c r="AC389" s="19" t="s">
        <v>185</v>
      </c>
      <c r="AD389" s="19" t="s">
        <v>185</v>
      </c>
      <c r="AE389" s="19" t="s">
        <v>185</v>
      </c>
      <c r="AF389" s="20" t="s">
        <v>498</v>
      </c>
      <c r="AG389" s="19" t="s">
        <v>185</v>
      </c>
      <c r="AH389" s="18" t="s">
        <v>191</v>
      </c>
      <c r="AI389" s="18" t="s">
        <v>191</v>
      </c>
      <c r="AJ389" s="19" t="s">
        <v>185</v>
      </c>
      <c r="AK389" s="21" t="s">
        <v>407</v>
      </c>
      <c r="AL389" s="22" t="s">
        <v>193</v>
      </c>
    </row>
    <row r="390" spans="1:38" ht="111" hidden="1" customHeight="1" x14ac:dyDescent="0.25">
      <c r="A390" s="8" t="str">
        <f t="shared" si="6"/>
        <v>Физические лица за исключением лиц с ОВЗ и инвалидов01.06.01 Математика и механикаОчная</v>
      </c>
      <c r="B390" s="16">
        <v>382</v>
      </c>
      <c r="C390" s="17" t="s">
        <v>169</v>
      </c>
      <c r="D390" s="17" t="s">
        <v>170</v>
      </c>
      <c r="E390" s="18" t="s">
        <v>226</v>
      </c>
      <c r="F390" s="17" t="s">
        <v>1038</v>
      </c>
      <c r="G390" s="17" t="s">
        <v>1039</v>
      </c>
      <c r="H390" s="18" t="s">
        <v>1111</v>
      </c>
      <c r="I390" s="18"/>
      <c r="J390" s="17" t="s">
        <v>1112</v>
      </c>
      <c r="K390" s="19" t="s">
        <v>1113</v>
      </c>
      <c r="L390" s="18" t="s">
        <v>231</v>
      </c>
      <c r="M390" s="19" t="s">
        <v>37</v>
      </c>
      <c r="N390" s="19" t="s">
        <v>1114</v>
      </c>
      <c r="O390" s="19" t="s">
        <v>185</v>
      </c>
      <c r="P390" s="19" t="s">
        <v>40</v>
      </c>
      <c r="Q390" s="19" t="s">
        <v>185</v>
      </c>
      <c r="R390" s="18" t="s">
        <v>179</v>
      </c>
      <c r="S390" s="19" t="s">
        <v>1115</v>
      </c>
      <c r="T390" s="18" t="s">
        <v>1045</v>
      </c>
      <c r="U390" s="18" t="s">
        <v>1046</v>
      </c>
      <c r="V390" s="19" t="s">
        <v>400</v>
      </c>
      <c r="W390" s="19" t="s">
        <v>185</v>
      </c>
      <c r="X390" s="19" t="s">
        <v>185</v>
      </c>
      <c r="Y390" s="19" t="s">
        <v>345</v>
      </c>
      <c r="Z390" s="19" t="s">
        <v>185</v>
      </c>
      <c r="AA390" s="19" t="s">
        <v>185</v>
      </c>
      <c r="AB390" s="19" t="s">
        <v>1116</v>
      </c>
      <c r="AC390" s="19" t="s">
        <v>185</v>
      </c>
      <c r="AD390" s="19" t="s">
        <v>185</v>
      </c>
      <c r="AE390" s="19" t="s">
        <v>185</v>
      </c>
      <c r="AF390" s="20" t="s">
        <v>498</v>
      </c>
      <c r="AG390" s="19" t="s">
        <v>185</v>
      </c>
      <c r="AH390" s="18" t="s">
        <v>191</v>
      </c>
      <c r="AI390" s="18" t="s">
        <v>191</v>
      </c>
      <c r="AJ390" s="19" t="s">
        <v>185</v>
      </c>
      <c r="AK390" s="21" t="s">
        <v>407</v>
      </c>
      <c r="AL390" s="22" t="s">
        <v>193</v>
      </c>
    </row>
    <row r="391" spans="1:38" ht="111" hidden="1" customHeight="1" x14ac:dyDescent="0.25">
      <c r="A391" s="8" t="str">
        <f t="shared" si="6"/>
        <v>Физические лица за исключением лиц с ОВЗ и инвалидов01.06.01 Математика и механикаЗаочная</v>
      </c>
      <c r="B391" s="16">
        <v>383</v>
      </c>
      <c r="C391" s="17" t="s">
        <v>169</v>
      </c>
      <c r="D391" s="17" t="s">
        <v>170</v>
      </c>
      <c r="E391" s="18" t="s">
        <v>226</v>
      </c>
      <c r="F391" s="17" t="s">
        <v>1038</v>
      </c>
      <c r="G391" s="17" t="s">
        <v>1039</v>
      </c>
      <c r="H391" s="18" t="s">
        <v>1117</v>
      </c>
      <c r="I391" s="18"/>
      <c r="J391" s="17" t="s">
        <v>1112</v>
      </c>
      <c r="K391" s="19" t="s">
        <v>1113</v>
      </c>
      <c r="L391" s="18" t="s">
        <v>231</v>
      </c>
      <c r="M391" s="19" t="s">
        <v>37</v>
      </c>
      <c r="N391" s="19" t="s">
        <v>1114</v>
      </c>
      <c r="O391" s="19" t="s">
        <v>185</v>
      </c>
      <c r="P391" s="19" t="s">
        <v>482</v>
      </c>
      <c r="Q391" s="19" t="s">
        <v>185</v>
      </c>
      <c r="R391" s="18" t="s">
        <v>179</v>
      </c>
      <c r="S391" s="19" t="s">
        <v>1115</v>
      </c>
      <c r="T391" s="18" t="s">
        <v>1045</v>
      </c>
      <c r="U391" s="18" t="s">
        <v>1046</v>
      </c>
      <c r="V391" s="19" t="s">
        <v>400</v>
      </c>
      <c r="W391" s="19" t="s">
        <v>185</v>
      </c>
      <c r="X391" s="19" t="s">
        <v>185</v>
      </c>
      <c r="Y391" s="19" t="s">
        <v>345</v>
      </c>
      <c r="Z391" s="19" t="s">
        <v>185</v>
      </c>
      <c r="AA391" s="19" t="s">
        <v>185</v>
      </c>
      <c r="AB391" s="19" t="s">
        <v>1118</v>
      </c>
      <c r="AC391" s="19" t="s">
        <v>185</v>
      </c>
      <c r="AD391" s="19" t="s">
        <v>185</v>
      </c>
      <c r="AE391" s="19" t="s">
        <v>185</v>
      </c>
      <c r="AF391" s="20" t="s">
        <v>498</v>
      </c>
      <c r="AG391" s="19" t="s">
        <v>185</v>
      </c>
      <c r="AH391" s="18" t="s">
        <v>191</v>
      </c>
      <c r="AI391" s="18" t="s">
        <v>191</v>
      </c>
      <c r="AJ391" s="19" t="s">
        <v>185</v>
      </c>
      <c r="AK391" s="21" t="s">
        <v>407</v>
      </c>
      <c r="AL391" s="22" t="s">
        <v>193</v>
      </c>
    </row>
    <row r="392" spans="1:38" ht="111" hidden="1" customHeight="1" x14ac:dyDescent="0.25">
      <c r="A392" s="8" t="str">
        <f t="shared" si="6"/>
        <v>Физические лица за исключением лиц с ОВЗ и инвалидов02.06.01 Компьютерные и информационные наукиОчная</v>
      </c>
      <c r="B392" s="16">
        <v>384</v>
      </c>
      <c r="C392" s="17" t="s">
        <v>169</v>
      </c>
      <c r="D392" s="17" t="s">
        <v>170</v>
      </c>
      <c r="E392" s="18" t="s">
        <v>226</v>
      </c>
      <c r="F392" s="17" t="s">
        <v>1038</v>
      </c>
      <c r="G392" s="17" t="s">
        <v>1039</v>
      </c>
      <c r="H392" s="18" t="s">
        <v>1119</v>
      </c>
      <c r="I392" s="18"/>
      <c r="J392" s="17" t="s">
        <v>1112</v>
      </c>
      <c r="K392" s="19" t="s">
        <v>1113</v>
      </c>
      <c r="L392" s="18" t="s">
        <v>231</v>
      </c>
      <c r="M392" s="19" t="s">
        <v>37</v>
      </c>
      <c r="N392" s="19" t="s">
        <v>1120</v>
      </c>
      <c r="O392" s="19" t="s">
        <v>185</v>
      </c>
      <c r="P392" s="19" t="s">
        <v>40</v>
      </c>
      <c r="Q392" s="19" t="s">
        <v>185</v>
      </c>
      <c r="R392" s="18" t="s">
        <v>179</v>
      </c>
      <c r="S392" s="19" t="s">
        <v>1115</v>
      </c>
      <c r="T392" s="18" t="s">
        <v>1045</v>
      </c>
      <c r="U392" s="18" t="s">
        <v>1046</v>
      </c>
      <c r="V392" s="19" t="s">
        <v>400</v>
      </c>
      <c r="W392" s="19" t="s">
        <v>185</v>
      </c>
      <c r="X392" s="19" t="s">
        <v>185</v>
      </c>
      <c r="Y392" s="19" t="s">
        <v>236</v>
      </c>
      <c r="Z392" s="19" t="s">
        <v>185</v>
      </c>
      <c r="AA392" s="19" t="s">
        <v>185</v>
      </c>
      <c r="AB392" s="19" t="s">
        <v>1121</v>
      </c>
      <c r="AC392" s="19" t="s">
        <v>185</v>
      </c>
      <c r="AD392" s="19" t="s">
        <v>185</v>
      </c>
      <c r="AE392" s="19" t="s">
        <v>185</v>
      </c>
      <c r="AF392" s="20" t="s">
        <v>498</v>
      </c>
      <c r="AG392" s="19" t="s">
        <v>185</v>
      </c>
      <c r="AH392" s="18" t="s">
        <v>191</v>
      </c>
      <c r="AI392" s="18" t="s">
        <v>191</v>
      </c>
      <c r="AJ392" s="19" t="s">
        <v>185</v>
      </c>
      <c r="AK392" s="21" t="s">
        <v>407</v>
      </c>
      <c r="AL392" s="22" t="s">
        <v>193</v>
      </c>
    </row>
    <row r="393" spans="1:38" ht="111" hidden="1" customHeight="1" x14ac:dyDescent="0.25">
      <c r="A393" s="8" t="str">
        <f t="shared" si="6"/>
        <v>Физические лица за исключением лиц с ОВЗ и инвалидов03.06.01 Физика и астрономияОчная</v>
      </c>
      <c r="B393" s="16">
        <v>385</v>
      </c>
      <c r="C393" s="17" t="s">
        <v>169</v>
      </c>
      <c r="D393" s="17" t="s">
        <v>170</v>
      </c>
      <c r="E393" s="18" t="s">
        <v>226</v>
      </c>
      <c r="F393" s="17" t="s">
        <v>1038</v>
      </c>
      <c r="G393" s="17" t="s">
        <v>1039</v>
      </c>
      <c r="H393" s="18" t="s">
        <v>1122</v>
      </c>
      <c r="I393" s="18"/>
      <c r="J393" s="17" t="s">
        <v>1112</v>
      </c>
      <c r="K393" s="19" t="s">
        <v>1113</v>
      </c>
      <c r="L393" s="18" t="s">
        <v>231</v>
      </c>
      <c r="M393" s="19" t="s">
        <v>37</v>
      </c>
      <c r="N393" s="19" t="s">
        <v>1123</v>
      </c>
      <c r="O393" s="19" t="s">
        <v>185</v>
      </c>
      <c r="P393" s="19" t="s">
        <v>40</v>
      </c>
      <c r="Q393" s="19" t="s">
        <v>185</v>
      </c>
      <c r="R393" s="18" t="s">
        <v>179</v>
      </c>
      <c r="S393" s="19" t="s">
        <v>1115</v>
      </c>
      <c r="T393" s="18" t="s">
        <v>1045</v>
      </c>
      <c r="U393" s="18" t="s">
        <v>1046</v>
      </c>
      <c r="V393" s="19" t="s">
        <v>400</v>
      </c>
      <c r="W393" s="19" t="s">
        <v>185</v>
      </c>
      <c r="X393" s="19" t="s">
        <v>185</v>
      </c>
      <c r="Y393" s="19" t="s">
        <v>345</v>
      </c>
      <c r="Z393" s="19" t="s">
        <v>185</v>
      </c>
      <c r="AA393" s="19" t="s">
        <v>185</v>
      </c>
      <c r="AB393" s="19" t="s">
        <v>1116</v>
      </c>
      <c r="AC393" s="19" t="s">
        <v>185</v>
      </c>
      <c r="AD393" s="19" t="s">
        <v>185</v>
      </c>
      <c r="AE393" s="19" t="s">
        <v>185</v>
      </c>
      <c r="AF393" s="20" t="s">
        <v>498</v>
      </c>
      <c r="AG393" s="19" t="s">
        <v>185</v>
      </c>
      <c r="AH393" s="18" t="s">
        <v>191</v>
      </c>
      <c r="AI393" s="18" t="s">
        <v>191</v>
      </c>
      <c r="AJ393" s="19" t="s">
        <v>185</v>
      </c>
      <c r="AK393" s="21" t="s">
        <v>407</v>
      </c>
      <c r="AL393" s="22" t="s">
        <v>193</v>
      </c>
    </row>
    <row r="394" spans="1:38" ht="111" hidden="1" customHeight="1" x14ac:dyDescent="0.25">
      <c r="A394" s="8" t="str">
        <f t="shared" ref="A394:A445" si="7">M394&amp;N394&amp;O394&amp;P394</f>
        <v>Физические лица за исключением лиц с ОВЗ и инвалидов04.06.01 Химические наукиОчная</v>
      </c>
      <c r="B394" s="16">
        <v>386</v>
      </c>
      <c r="C394" s="17" t="s">
        <v>169</v>
      </c>
      <c r="D394" s="17" t="s">
        <v>170</v>
      </c>
      <c r="E394" s="18" t="s">
        <v>226</v>
      </c>
      <c r="F394" s="17" t="s">
        <v>1038</v>
      </c>
      <c r="G394" s="17" t="s">
        <v>1039</v>
      </c>
      <c r="H394" s="18" t="s">
        <v>1124</v>
      </c>
      <c r="I394" s="18"/>
      <c r="J394" s="17" t="s">
        <v>1112</v>
      </c>
      <c r="K394" s="19" t="s">
        <v>1113</v>
      </c>
      <c r="L394" s="18" t="s">
        <v>231</v>
      </c>
      <c r="M394" s="19" t="s">
        <v>37</v>
      </c>
      <c r="N394" s="19" t="s">
        <v>1125</v>
      </c>
      <c r="O394" s="19" t="s">
        <v>185</v>
      </c>
      <c r="P394" s="19" t="s">
        <v>40</v>
      </c>
      <c r="Q394" s="19" t="s">
        <v>185</v>
      </c>
      <c r="R394" s="18" t="s">
        <v>179</v>
      </c>
      <c r="S394" s="19" t="s">
        <v>1115</v>
      </c>
      <c r="T394" s="18" t="s">
        <v>1045</v>
      </c>
      <c r="U394" s="18" t="s">
        <v>1046</v>
      </c>
      <c r="V394" s="19" t="s">
        <v>400</v>
      </c>
      <c r="W394" s="19" t="s">
        <v>185</v>
      </c>
      <c r="X394" s="19" t="s">
        <v>185</v>
      </c>
      <c r="Y394" s="19" t="s">
        <v>345</v>
      </c>
      <c r="Z394" s="19" t="s">
        <v>185</v>
      </c>
      <c r="AA394" s="19" t="s">
        <v>185</v>
      </c>
      <c r="AB394" s="19" t="s">
        <v>1116</v>
      </c>
      <c r="AC394" s="19" t="s">
        <v>185</v>
      </c>
      <c r="AD394" s="19" t="s">
        <v>185</v>
      </c>
      <c r="AE394" s="19" t="s">
        <v>185</v>
      </c>
      <c r="AF394" s="20" t="s">
        <v>498</v>
      </c>
      <c r="AG394" s="19" t="s">
        <v>185</v>
      </c>
      <c r="AH394" s="18" t="s">
        <v>191</v>
      </c>
      <c r="AI394" s="18" t="s">
        <v>191</v>
      </c>
      <c r="AJ394" s="19" t="s">
        <v>185</v>
      </c>
      <c r="AK394" s="21" t="s">
        <v>407</v>
      </c>
      <c r="AL394" s="22" t="s">
        <v>193</v>
      </c>
    </row>
    <row r="395" spans="1:38" ht="111" hidden="1" customHeight="1" x14ac:dyDescent="0.25">
      <c r="A395" s="8" t="str">
        <f t="shared" si="7"/>
        <v>Физические лица за исключением лиц с ОВЗ и инвалидов04.06.01 Химические наукиЗаочная</v>
      </c>
      <c r="B395" s="16">
        <v>387</v>
      </c>
      <c r="C395" s="17" t="s">
        <v>169</v>
      </c>
      <c r="D395" s="17" t="s">
        <v>170</v>
      </c>
      <c r="E395" s="18" t="s">
        <v>226</v>
      </c>
      <c r="F395" s="17" t="s">
        <v>1038</v>
      </c>
      <c r="G395" s="17" t="s">
        <v>1039</v>
      </c>
      <c r="H395" s="18" t="s">
        <v>1126</v>
      </c>
      <c r="I395" s="18"/>
      <c r="J395" s="17" t="s">
        <v>1112</v>
      </c>
      <c r="K395" s="19" t="s">
        <v>1113</v>
      </c>
      <c r="L395" s="18" t="s">
        <v>231</v>
      </c>
      <c r="M395" s="19" t="s">
        <v>37</v>
      </c>
      <c r="N395" s="19" t="s">
        <v>1125</v>
      </c>
      <c r="O395" s="19" t="s">
        <v>185</v>
      </c>
      <c r="P395" s="19" t="s">
        <v>482</v>
      </c>
      <c r="Q395" s="19" t="s">
        <v>185</v>
      </c>
      <c r="R395" s="18" t="s">
        <v>179</v>
      </c>
      <c r="S395" s="19" t="s">
        <v>1115</v>
      </c>
      <c r="T395" s="18" t="s">
        <v>1045</v>
      </c>
      <c r="U395" s="18" t="s">
        <v>1046</v>
      </c>
      <c r="V395" s="19" t="s">
        <v>400</v>
      </c>
      <c r="W395" s="19" t="s">
        <v>185</v>
      </c>
      <c r="X395" s="19" t="s">
        <v>185</v>
      </c>
      <c r="Y395" s="19" t="s">
        <v>345</v>
      </c>
      <c r="Z395" s="19" t="s">
        <v>185</v>
      </c>
      <c r="AA395" s="19" t="s">
        <v>185</v>
      </c>
      <c r="AB395" s="19" t="s">
        <v>1116</v>
      </c>
      <c r="AC395" s="19" t="s">
        <v>185</v>
      </c>
      <c r="AD395" s="19" t="s">
        <v>185</v>
      </c>
      <c r="AE395" s="19" t="s">
        <v>185</v>
      </c>
      <c r="AF395" s="20" t="s">
        <v>498</v>
      </c>
      <c r="AG395" s="19" t="s">
        <v>185</v>
      </c>
      <c r="AH395" s="18" t="s">
        <v>191</v>
      </c>
      <c r="AI395" s="18" t="s">
        <v>191</v>
      </c>
      <c r="AJ395" s="19" t="s">
        <v>185</v>
      </c>
      <c r="AK395" s="21" t="s">
        <v>407</v>
      </c>
      <c r="AL395" s="22" t="s">
        <v>193</v>
      </c>
    </row>
    <row r="396" spans="1:38" ht="111" hidden="1" customHeight="1" x14ac:dyDescent="0.25">
      <c r="A396" s="8" t="str">
        <f t="shared" si="7"/>
        <v>Физические лица за исключением лиц с ОВЗ и инвалидов05.06.01 Науки о землеОчная</v>
      </c>
      <c r="B396" s="16">
        <v>388</v>
      </c>
      <c r="C396" s="17" t="s">
        <v>169</v>
      </c>
      <c r="D396" s="17" t="s">
        <v>170</v>
      </c>
      <c r="E396" s="18" t="s">
        <v>226</v>
      </c>
      <c r="F396" s="17" t="s">
        <v>1038</v>
      </c>
      <c r="G396" s="17" t="s">
        <v>1039</v>
      </c>
      <c r="H396" s="18" t="s">
        <v>1127</v>
      </c>
      <c r="I396" s="18"/>
      <c r="J396" s="17" t="s">
        <v>1112</v>
      </c>
      <c r="K396" s="19" t="s">
        <v>1113</v>
      </c>
      <c r="L396" s="18" t="s">
        <v>231</v>
      </c>
      <c r="M396" s="19" t="s">
        <v>37</v>
      </c>
      <c r="N396" s="19" t="s">
        <v>1128</v>
      </c>
      <c r="O396" s="19" t="s">
        <v>185</v>
      </c>
      <c r="P396" s="19" t="s">
        <v>40</v>
      </c>
      <c r="Q396" s="19" t="s">
        <v>185</v>
      </c>
      <c r="R396" s="18" t="s">
        <v>179</v>
      </c>
      <c r="S396" s="19" t="s">
        <v>1115</v>
      </c>
      <c r="T396" s="18" t="s">
        <v>1045</v>
      </c>
      <c r="U396" s="18" t="s">
        <v>1046</v>
      </c>
      <c r="V396" s="19" t="s">
        <v>400</v>
      </c>
      <c r="W396" s="19" t="s">
        <v>185</v>
      </c>
      <c r="X396" s="19" t="s">
        <v>185</v>
      </c>
      <c r="Y396" s="19" t="s">
        <v>345</v>
      </c>
      <c r="Z396" s="19" t="s">
        <v>185</v>
      </c>
      <c r="AA396" s="19" t="s">
        <v>185</v>
      </c>
      <c r="AB396" s="19" t="s">
        <v>1116</v>
      </c>
      <c r="AC396" s="19" t="s">
        <v>185</v>
      </c>
      <c r="AD396" s="19" t="s">
        <v>185</v>
      </c>
      <c r="AE396" s="19" t="s">
        <v>185</v>
      </c>
      <c r="AF396" s="20" t="s">
        <v>498</v>
      </c>
      <c r="AG396" s="19" t="s">
        <v>185</v>
      </c>
      <c r="AH396" s="18" t="s">
        <v>191</v>
      </c>
      <c r="AI396" s="18" t="s">
        <v>191</v>
      </c>
      <c r="AJ396" s="19" t="s">
        <v>185</v>
      </c>
      <c r="AK396" s="21" t="s">
        <v>407</v>
      </c>
      <c r="AL396" s="22" t="s">
        <v>193</v>
      </c>
    </row>
    <row r="397" spans="1:38" ht="111" hidden="1" customHeight="1" x14ac:dyDescent="0.25">
      <c r="A397" s="8" t="str">
        <f t="shared" si="7"/>
        <v>Физические лица за исключением лиц с ОВЗ и инвалидов06.06.01 Биологические наукиОчная</v>
      </c>
      <c r="B397" s="16">
        <v>389</v>
      </c>
      <c r="C397" s="17" t="s">
        <v>169</v>
      </c>
      <c r="D397" s="17" t="s">
        <v>170</v>
      </c>
      <c r="E397" s="18" t="s">
        <v>226</v>
      </c>
      <c r="F397" s="17" t="s">
        <v>1038</v>
      </c>
      <c r="G397" s="17" t="s">
        <v>1039</v>
      </c>
      <c r="H397" s="18" t="s">
        <v>1129</v>
      </c>
      <c r="I397" s="18"/>
      <c r="J397" s="17" t="s">
        <v>1112</v>
      </c>
      <c r="K397" s="19" t="s">
        <v>1113</v>
      </c>
      <c r="L397" s="18" t="s">
        <v>231</v>
      </c>
      <c r="M397" s="19" t="s">
        <v>37</v>
      </c>
      <c r="N397" s="19" t="s">
        <v>1130</v>
      </c>
      <c r="O397" s="19" t="s">
        <v>185</v>
      </c>
      <c r="P397" s="19" t="s">
        <v>40</v>
      </c>
      <c r="Q397" s="19" t="s">
        <v>185</v>
      </c>
      <c r="R397" s="18" t="s">
        <v>179</v>
      </c>
      <c r="S397" s="19" t="s">
        <v>1115</v>
      </c>
      <c r="T397" s="18" t="s">
        <v>1045</v>
      </c>
      <c r="U397" s="18" t="s">
        <v>1046</v>
      </c>
      <c r="V397" s="19" t="s">
        <v>400</v>
      </c>
      <c r="W397" s="19" t="s">
        <v>185</v>
      </c>
      <c r="X397" s="19" t="s">
        <v>185</v>
      </c>
      <c r="Y397" s="19" t="s">
        <v>345</v>
      </c>
      <c r="Z397" s="19" t="s">
        <v>185</v>
      </c>
      <c r="AA397" s="19" t="s">
        <v>185</v>
      </c>
      <c r="AB397" s="19" t="s">
        <v>1116</v>
      </c>
      <c r="AC397" s="19" t="s">
        <v>185</v>
      </c>
      <c r="AD397" s="19" t="s">
        <v>185</v>
      </c>
      <c r="AE397" s="19" t="s">
        <v>185</v>
      </c>
      <c r="AF397" s="20" t="s">
        <v>845</v>
      </c>
      <c r="AG397" s="19" t="s">
        <v>185</v>
      </c>
      <c r="AH397" s="18" t="s">
        <v>191</v>
      </c>
      <c r="AI397" s="18" t="s">
        <v>191</v>
      </c>
      <c r="AJ397" s="19" t="s">
        <v>185</v>
      </c>
      <c r="AK397" s="21" t="s">
        <v>407</v>
      </c>
      <c r="AL397" s="22" t="s">
        <v>193</v>
      </c>
    </row>
    <row r="398" spans="1:38" ht="111" hidden="1" customHeight="1" x14ac:dyDescent="0.25">
      <c r="A398" s="8" t="str">
        <f t="shared" si="7"/>
        <v>Физические лица за исключением лиц с ОВЗ и инвалидов06.06.01 Биологические наукиЗаочная</v>
      </c>
      <c r="B398" s="16">
        <v>390</v>
      </c>
      <c r="C398" s="17" t="s">
        <v>169</v>
      </c>
      <c r="D398" s="17" t="s">
        <v>170</v>
      </c>
      <c r="E398" s="18" t="s">
        <v>226</v>
      </c>
      <c r="F398" s="17" t="s">
        <v>1038</v>
      </c>
      <c r="G398" s="17" t="s">
        <v>1039</v>
      </c>
      <c r="H398" s="18" t="s">
        <v>1131</v>
      </c>
      <c r="I398" s="18"/>
      <c r="J398" s="17" t="s">
        <v>1112</v>
      </c>
      <c r="K398" s="19" t="s">
        <v>1113</v>
      </c>
      <c r="L398" s="18" t="s">
        <v>231</v>
      </c>
      <c r="M398" s="19" t="s">
        <v>37</v>
      </c>
      <c r="N398" s="19" t="s">
        <v>1130</v>
      </c>
      <c r="O398" s="19" t="s">
        <v>185</v>
      </c>
      <c r="P398" s="19" t="s">
        <v>482</v>
      </c>
      <c r="Q398" s="19" t="s">
        <v>185</v>
      </c>
      <c r="R398" s="18" t="s">
        <v>179</v>
      </c>
      <c r="S398" s="19" t="s">
        <v>1115</v>
      </c>
      <c r="T398" s="18" t="s">
        <v>1045</v>
      </c>
      <c r="U398" s="18" t="s">
        <v>1046</v>
      </c>
      <c r="V398" s="19" t="s">
        <v>400</v>
      </c>
      <c r="W398" s="19" t="s">
        <v>185</v>
      </c>
      <c r="X398" s="19" t="s">
        <v>185</v>
      </c>
      <c r="Y398" s="19" t="s">
        <v>345</v>
      </c>
      <c r="Z398" s="19" t="s">
        <v>185</v>
      </c>
      <c r="AA398" s="19" t="s">
        <v>185</v>
      </c>
      <c r="AB398" s="19" t="s">
        <v>1116</v>
      </c>
      <c r="AC398" s="19" t="s">
        <v>185</v>
      </c>
      <c r="AD398" s="19" t="s">
        <v>185</v>
      </c>
      <c r="AE398" s="19" t="s">
        <v>185</v>
      </c>
      <c r="AF398" s="20" t="s">
        <v>853</v>
      </c>
      <c r="AG398" s="19" t="s">
        <v>185</v>
      </c>
      <c r="AH398" s="18" t="s">
        <v>191</v>
      </c>
      <c r="AI398" s="18" t="s">
        <v>191</v>
      </c>
      <c r="AJ398" s="19" t="s">
        <v>185</v>
      </c>
      <c r="AK398" s="21" t="s">
        <v>407</v>
      </c>
      <c r="AL398" s="22" t="s">
        <v>193</v>
      </c>
    </row>
    <row r="399" spans="1:38" ht="111" hidden="1" customHeight="1" x14ac:dyDescent="0.25">
      <c r="A399" s="8" t="str">
        <f t="shared" si="7"/>
        <v>Физические лица за исключением лиц с ОВЗ и инвалидов09.06.01 Информатика и вычислительная техникаОчная</v>
      </c>
      <c r="B399" s="16">
        <v>391</v>
      </c>
      <c r="C399" s="17" t="s">
        <v>169</v>
      </c>
      <c r="D399" s="17" t="s">
        <v>170</v>
      </c>
      <c r="E399" s="18" t="s">
        <v>226</v>
      </c>
      <c r="F399" s="17" t="s">
        <v>1038</v>
      </c>
      <c r="G399" s="17" t="s">
        <v>1039</v>
      </c>
      <c r="H399" s="18" t="s">
        <v>1132</v>
      </c>
      <c r="I399" s="18"/>
      <c r="J399" s="17" t="s">
        <v>1112</v>
      </c>
      <c r="K399" s="19" t="s">
        <v>1113</v>
      </c>
      <c r="L399" s="18" t="s">
        <v>231</v>
      </c>
      <c r="M399" s="19" t="s">
        <v>37</v>
      </c>
      <c r="N399" s="19" t="s">
        <v>1133</v>
      </c>
      <c r="O399" s="19" t="s">
        <v>185</v>
      </c>
      <c r="P399" s="19" t="s">
        <v>40</v>
      </c>
      <c r="Q399" s="19" t="s">
        <v>185</v>
      </c>
      <c r="R399" s="18" t="s">
        <v>179</v>
      </c>
      <c r="S399" s="19" t="s">
        <v>1115</v>
      </c>
      <c r="T399" s="18" t="s">
        <v>1045</v>
      </c>
      <c r="U399" s="18" t="s">
        <v>1046</v>
      </c>
      <c r="V399" s="19" t="s">
        <v>400</v>
      </c>
      <c r="W399" s="19" t="s">
        <v>185</v>
      </c>
      <c r="X399" s="19" t="s">
        <v>185</v>
      </c>
      <c r="Y399" s="19" t="s">
        <v>345</v>
      </c>
      <c r="Z399" s="19" t="s">
        <v>185</v>
      </c>
      <c r="AA399" s="19" t="s">
        <v>185</v>
      </c>
      <c r="AB399" s="19" t="s">
        <v>1116</v>
      </c>
      <c r="AC399" s="19" t="s">
        <v>185</v>
      </c>
      <c r="AD399" s="19" t="s">
        <v>185</v>
      </c>
      <c r="AE399" s="19" t="s">
        <v>185</v>
      </c>
      <c r="AF399" s="20" t="s">
        <v>498</v>
      </c>
      <c r="AG399" s="19" t="s">
        <v>185</v>
      </c>
      <c r="AH399" s="18" t="s">
        <v>191</v>
      </c>
      <c r="AI399" s="18" t="s">
        <v>191</v>
      </c>
      <c r="AJ399" s="19" t="s">
        <v>185</v>
      </c>
      <c r="AK399" s="21" t="s">
        <v>407</v>
      </c>
      <c r="AL399" s="22" t="s">
        <v>193</v>
      </c>
    </row>
    <row r="400" spans="1:38" ht="111" hidden="1" customHeight="1" x14ac:dyDescent="0.25">
      <c r="A400" s="8" t="str">
        <f t="shared" si="7"/>
        <v>Физические лица за исключением лиц с ОВЗ и инвалидов09.06.01 Информатика и вычислительная техникаЗаочная</v>
      </c>
      <c r="B400" s="16">
        <v>392</v>
      </c>
      <c r="C400" s="17" t="s">
        <v>169</v>
      </c>
      <c r="D400" s="17" t="s">
        <v>170</v>
      </c>
      <c r="E400" s="18" t="s">
        <v>226</v>
      </c>
      <c r="F400" s="17" t="s">
        <v>1038</v>
      </c>
      <c r="G400" s="17" t="s">
        <v>1039</v>
      </c>
      <c r="H400" s="18" t="s">
        <v>1134</v>
      </c>
      <c r="I400" s="18"/>
      <c r="J400" s="17" t="s">
        <v>1112</v>
      </c>
      <c r="K400" s="19" t="s">
        <v>1113</v>
      </c>
      <c r="L400" s="18" t="s">
        <v>231</v>
      </c>
      <c r="M400" s="19" t="s">
        <v>37</v>
      </c>
      <c r="N400" s="19" t="s">
        <v>1133</v>
      </c>
      <c r="O400" s="19" t="s">
        <v>185</v>
      </c>
      <c r="P400" s="19" t="s">
        <v>482</v>
      </c>
      <c r="Q400" s="19" t="s">
        <v>185</v>
      </c>
      <c r="R400" s="18" t="s">
        <v>179</v>
      </c>
      <c r="S400" s="19" t="s">
        <v>1115</v>
      </c>
      <c r="T400" s="18" t="s">
        <v>1045</v>
      </c>
      <c r="U400" s="18" t="s">
        <v>1046</v>
      </c>
      <c r="V400" s="19" t="s">
        <v>400</v>
      </c>
      <c r="W400" s="19" t="s">
        <v>185</v>
      </c>
      <c r="X400" s="19" t="s">
        <v>185</v>
      </c>
      <c r="Y400" s="19" t="s">
        <v>345</v>
      </c>
      <c r="Z400" s="19" t="s">
        <v>185</v>
      </c>
      <c r="AA400" s="19" t="s">
        <v>185</v>
      </c>
      <c r="AB400" s="19" t="s">
        <v>1116</v>
      </c>
      <c r="AC400" s="19" t="s">
        <v>185</v>
      </c>
      <c r="AD400" s="19" t="s">
        <v>185</v>
      </c>
      <c r="AE400" s="19" t="s">
        <v>185</v>
      </c>
      <c r="AF400" s="20" t="s">
        <v>498</v>
      </c>
      <c r="AG400" s="19" t="s">
        <v>185</v>
      </c>
      <c r="AH400" s="18" t="s">
        <v>191</v>
      </c>
      <c r="AI400" s="18" t="s">
        <v>191</v>
      </c>
      <c r="AJ400" s="19" t="s">
        <v>185</v>
      </c>
      <c r="AK400" s="21" t="s">
        <v>407</v>
      </c>
      <c r="AL400" s="22" t="s">
        <v>193</v>
      </c>
    </row>
    <row r="401" spans="1:38" ht="111" hidden="1" customHeight="1" x14ac:dyDescent="0.25">
      <c r="A401" s="8" t="str">
        <f t="shared" si="7"/>
        <v>Физические лица за исключением лиц с ОВЗ и инвалидов10.06.01 Информационная безопасностьОчная</v>
      </c>
      <c r="B401" s="16">
        <v>393</v>
      </c>
      <c r="C401" s="17" t="s">
        <v>169</v>
      </c>
      <c r="D401" s="17" t="s">
        <v>170</v>
      </c>
      <c r="E401" s="18" t="s">
        <v>226</v>
      </c>
      <c r="F401" s="17" t="s">
        <v>1038</v>
      </c>
      <c r="G401" s="17" t="s">
        <v>1039</v>
      </c>
      <c r="H401" s="18" t="s">
        <v>1135</v>
      </c>
      <c r="I401" s="18"/>
      <c r="J401" s="17" t="s">
        <v>1112</v>
      </c>
      <c r="K401" s="19" t="s">
        <v>1113</v>
      </c>
      <c r="L401" s="18" t="s">
        <v>231</v>
      </c>
      <c r="M401" s="19" t="s">
        <v>37</v>
      </c>
      <c r="N401" s="19" t="s">
        <v>1136</v>
      </c>
      <c r="O401" s="19" t="s">
        <v>185</v>
      </c>
      <c r="P401" s="19" t="s">
        <v>40</v>
      </c>
      <c r="Q401" s="19" t="s">
        <v>185</v>
      </c>
      <c r="R401" s="18" t="s">
        <v>179</v>
      </c>
      <c r="S401" s="19" t="s">
        <v>1115</v>
      </c>
      <c r="T401" s="18" t="s">
        <v>1045</v>
      </c>
      <c r="U401" s="18" t="s">
        <v>1046</v>
      </c>
      <c r="V401" s="19" t="s">
        <v>400</v>
      </c>
      <c r="W401" s="19" t="s">
        <v>185</v>
      </c>
      <c r="X401" s="19" t="s">
        <v>185</v>
      </c>
      <c r="Y401" s="19" t="s">
        <v>345</v>
      </c>
      <c r="Z401" s="19" t="s">
        <v>185</v>
      </c>
      <c r="AA401" s="19" t="s">
        <v>185</v>
      </c>
      <c r="AB401" s="19" t="s">
        <v>1137</v>
      </c>
      <c r="AC401" s="19" t="s">
        <v>185</v>
      </c>
      <c r="AD401" s="19" t="s">
        <v>185</v>
      </c>
      <c r="AE401" s="19" t="s">
        <v>185</v>
      </c>
      <c r="AF401" s="20" t="s">
        <v>498</v>
      </c>
      <c r="AG401" s="19" t="s">
        <v>185</v>
      </c>
      <c r="AH401" s="18" t="s">
        <v>191</v>
      </c>
      <c r="AI401" s="18" t="s">
        <v>191</v>
      </c>
      <c r="AJ401" s="19" t="s">
        <v>185</v>
      </c>
      <c r="AK401" s="21" t="s">
        <v>407</v>
      </c>
      <c r="AL401" s="22" t="s">
        <v>193</v>
      </c>
    </row>
    <row r="402" spans="1:38" ht="111" hidden="1" customHeight="1" x14ac:dyDescent="0.25">
      <c r="A402" s="8" t="str">
        <f t="shared" si="7"/>
        <v>Физические лица за исключением лиц с ОВЗ и инвалидов27.06.01 Управление в технических системахОчная</v>
      </c>
      <c r="B402" s="16">
        <v>394</v>
      </c>
      <c r="C402" s="17" t="s">
        <v>169</v>
      </c>
      <c r="D402" s="17" t="s">
        <v>170</v>
      </c>
      <c r="E402" s="18" t="s">
        <v>226</v>
      </c>
      <c r="F402" s="17" t="s">
        <v>1038</v>
      </c>
      <c r="G402" s="17" t="s">
        <v>1039</v>
      </c>
      <c r="H402" s="18" t="s">
        <v>1138</v>
      </c>
      <c r="I402" s="18"/>
      <c r="J402" s="17" t="s">
        <v>1112</v>
      </c>
      <c r="K402" s="19" t="s">
        <v>1113</v>
      </c>
      <c r="L402" s="18" t="s">
        <v>231</v>
      </c>
      <c r="M402" s="19" t="s">
        <v>37</v>
      </c>
      <c r="N402" s="19" t="s">
        <v>1139</v>
      </c>
      <c r="O402" s="19" t="s">
        <v>185</v>
      </c>
      <c r="P402" s="19" t="s">
        <v>40</v>
      </c>
      <c r="Q402" s="19" t="s">
        <v>185</v>
      </c>
      <c r="R402" s="18" t="s">
        <v>179</v>
      </c>
      <c r="S402" s="19" t="s">
        <v>1115</v>
      </c>
      <c r="T402" s="18" t="s">
        <v>1045</v>
      </c>
      <c r="U402" s="18" t="s">
        <v>1046</v>
      </c>
      <c r="V402" s="19" t="s">
        <v>400</v>
      </c>
      <c r="W402" s="19" t="s">
        <v>185</v>
      </c>
      <c r="X402" s="19" t="s">
        <v>185</v>
      </c>
      <c r="Y402" s="19" t="s">
        <v>236</v>
      </c>
      <c r="Z402" s="19" t="s">
        <v>185</v>
      </c>
      <c r="AA402" s="19" t="s">
        <v>185</v>
      </c>
      <c r="AB402" s="19" t="s">
        <v>1121</v>
      </c>
      <c r="AC402" s="19" t="s">
        <v>185</v>
      </c>
      <c r="AD402" s="19" t="s">
        <v>185</v>
      </c>
      <c r="AE402" s="19" t="s">
        <v>185</v>
      </c>
      <c r="AF402" s="20" t="s">
        <v>498</v>
      </c>
      <c r="AG402" s="19" t="s">
        <v>185</v>
      </c>
      <c r="AH402" s="18" t="s">
        <v>191</v>
      </c>
      <c r="AI402" s="18" t="s">
        <v>191</v>
      </c>
      <c r="AJ402" s="19" t="s">
        <v>185</v>
      </c>
      <c r="AK402" s="21" t="s">
        <v>407</v>
      </c>
      <c r="AL402" s="22" t="s">
        <v>193</v>
      </c>
    </row>
    <row r="403" spans="1:38" ht="111" hidden="1" customHeight="1" x14ac:dyDescent="0.25">
      <c r="A403" s="8" t="str">
        <f t="shared" si="7"/>
        <v>Физические лица за исключением лиц с ОВЗ и инвалидов30.06.01 Фундаментальная медицинаОчная</v>
      </c>
      <c r="B403" s="16">
        <v>395</v>
      </c>
      <c r="C403" s="17" t="s">
        <v>169</v>
      </c>
      <c r="D403" s="17" t="s">
        <v>170</v>
      </c>
      <c r="E403" s="18" t="s">
        <v>226</v>
      </c>
      <c r="F403" s="17" t="s">
        <v>1038</v>
      </c>
      <c r="G403" s="17" t="s">
        <v>1039</v>
      </c>
      <c r="H403" s="18" t="s">
        <v>1140</v>
      </c>
      <c r="I403" s="18"/>
      <c r="J403" s="17" t="s">
        <v>1112</v>
      </c>
      <c r="K403" s="19" t="s">
        <v>1113</v>
      </c>
      <c r="L403" s="18" t="s">
        <v>231</v>
      </c>
      <c r="M403" s="19" t="s">
        <v>37</v>
      </c>
      <c r="N403" s="19" t="s">
        <v>1141</v>
      </c>
      <c r="O403" s="19" t="s">
        <v>185</v>
      </c>
      <c r="P403" s="19" t="s">
        <v>40</v>
      </c>
      <c r="Q403" s="19" t="s">
        <v>185</v>
      </c>
      <c r="R403" s="18" t="s">
        <v>179</v>
      </c>
      <c r="S403" s="19" t="s">
        <v>1115</v>
      </c>
      <c r="T403" s="18" t="s">
        <v>1045</v>
      </c>
      <c r="U403" s="18" t="s">
        <v>1046</v>
      </c>
      <c r="V403" s="19" t="s">
        <v>400</v>
      </c>
      <c r="W403" s="19" t="s">
        <v>185</v>
      </c>
      <c r="X403" s="19" t="s">
        <v>185</v>
      </c>
      <c r="Y403" s="19" t="s">
        <v>345</v>
      </c>
      <c r="Z403" s="19" t="s">
        <v>185</v>
      </c>
      <c r="AA403" s="19" t="s">
        <v>185</v>
      </c>
      <c r="AB403" s="19" t="s">
        <v>1116</v>
      </c>
      <c r="AC403" s="19" t="s">
        <v>185</v>
      </c>
      <c r="AD403" s="19" t="s">
        <v>185</v>
      </c>
      <c r="AE403" s="19" t="s">
        <v>185</v>
      </c>
      <c r="AF403" s="20" t="s">
        <v>501</v>
      </c>
      <c r="AG403" s="19" t="s">
        <v>185</v>
      </c>
      <c r="AH403" s="18" t="s">
        <v>191</v>
      </c>
      <c r="AI403" s="18" t="s">
        <v>191</v>
      </c>
      <c r="AJ403" s="19" t="s">
        <v>185</v>
      </c>
      <c r="AK403" s="21" t="s">
        <v>407</v>
      </c>
      <c r="AL403" s="22" t="s">
        <v>193</v>
      </c>
    </row>
    <row r="404" spans="1:38" ht="111" hidden="1" customHeight="1" x14ac:dyDescent="0.25">
      <c r="A404" s="8" t="str">
        <f t="shared" si="7"/>
        <v>Физические лица за исключением лиц с ОВЗ и инвалидов30.06.01 Фундаментальная медицинаЗаочная</v>
      </c>
      <c r="B404" s="16">
        <v>396</v>
      </c>
      <c r="C404" s="17" t="s">
        <v>169</v>
      </c>
      <c r="D404" s="17" t="s">
        <v>170</v>
      </c>
      <c r="E404" s="18" t="s">
        <v>226</v>
      </c>
      <c r="F404" s="17" t="s">
        <v>1038</v>
      </c>
      <c r="G404" s="17" t="s">
        <v>1039</v>
      </c>
      <c r="H404" s="18" t="s">
        <v>1142</v>
      </c>
      <c r="I404" s="18"/>
      <c r="J404" s="17" t="s">
        <v>1112</v>
      </c>
      <c r="K404" s="19" t="s">
        <v>1113</v>
      </c>
      <c r="L404" s="18" t="s">
        <v>231</v>
      </c>
      <c r="M404" s="19" t="s">
        <v>37</v>
      </c>
      <c r="N404" s="19" t="s">
        <v>1141</v>
      </c>
      <c r="O404" s="19" t="s">
        <v>185</v>
      </c>
      <c r="P404" s="19" t="s">
        <v>482</v>
      </c>
      <c r="Q404" s="19" t="s">
        <v>185</v>
      </c>
      <c r="R404" s="18" t="s">
        <v>179</v>
      </c>
      <c r="S404" s="19" t="s">
        <v>1115</v>
      </c>
      <c r="T404" s="18" t="s">
        <v>1045</v>
      </c>
      <c r="U404" s="18" t="s">
        <v>1046</v>
      </c>
      <c r="V404" s="19" t="s">
        <v>400</v>
      </c>
      <c r="W404" s="19" t="s">
        <v>185</v>
      </c>
      <c r="X404" s="19" t="s">
        <v>185</v>
      </c>
      <c r="Y404" s="19" t="s">
        <v>345</v>
      </c>
      <c r="Z404" s="19" t="s">
        <v>185</v>
      </c>
      <c r="AA404" s="19" t="s">
        <v>185</v>
      </c>
      <c r="AB404" s="19" t="s">
        <v>1116</v>
      </c>
      <c r="AC404" s="19" t="s">
        <v>185</v>
      </c>
      <c r="AD404" s="19" t="s">
        <v>185</v>
      </c>
      <c r="AE404" s="19" t="s">
        <v>185</v>
      </c>
      <c r="AF404" s="20" t="s">
        <v>501</v>
      </c>
      <c r="AG404" s="19" t="s">
        <v>185</v>
      </c>
      <c r="AH404" s="18" t="s">
        <v>191</v>
      </c>
      <c r="AI404" s="18" t="s">
        <v>191</v>
      </c>
      <c r="AJ404" s="19" t="s">
        <v>185</v>
      </c>
      <c r="AK404" s="21" t="s">
        <v>407</v>
      </c>
      <c r="AL404" s="22" t="s">
        <v>193</v>
      </c>
    </row>
    <row r="405" spans="1:38" ht="111" hidden="1" customHeight="1" x14ac:dyDescent="0.25">
      <c r="A405" s="8" t="str">
        <f t="shared" si="7"/>
        <v>Физические лица за исключением лиц с ОВЗ и инвалидов31.06.01 Клиническая медицинаОчная</v>
      </c>
      <c r="B405" s="16">
        <v>397</v>
      </c>
      <c r="C405" s="17" t="s">
        <v>169</v>
      </c>
      <c r="D405" s="17" t="s">
        <v>170</v>
      </c>
      <c r="E405" s="18" t="s">
        <v>226</v>
      </c>
      <c r="F405" s="17" t="s">
        <v>1038</v>
      </c>
      <c r="G405" s="17" t="s">
        <v>1039</v>
      </c>
      <c r="H405" s="18" t="s">
        <v>1143</v>
      </c>
      <c r="I405" s="18"/>
      <c r="J405" s="17" t="s">
        <v>1112</v>
      </c>
      <c r="K405" s="19" t="s">
        <v>1113</v>
      </c>
      <c r="L405" s="18" t="s">
        <v>231</v>
      </c>
      <c r="M405" s="19" t="s">
        <v>37</v>
      </c>
      <c r="N405" s="19" t="s">
        <v>1144</v>
      </c>
      <c r="O405" s="19" t="s">
        <v>185</v>
      </c>
      <c r="P405" s="19" t="s">
        <v>40</v>
      </c>
      <c r="Q405" s="19" t="s">
        <v>185</v>
      </c>
      <c r="R405" s="18" t="s">
        <v>179</v>
      </c>
      <c r="S405" s="19" t="s">
        <v>1115</v>
      </c>
      <c r="T405" s="18" t="s">
        <v>1045</v>
      </c>
      <c r="U405" s="18" t="s">
        <v>1046</v>
      </c>
      <c r="V405" s="19" t="s">
        <v>400</v>
      </c>
      <c r="W405" s="19" t="s">
        <v>185</v>
      </c>
      <c r="X405" s="19" t="s">
        <v>185</v>
      </c>
      <c r="Y405" s="19" t="s">
        <v>345</v>
      </c>
      <c r="Z405" s="19" t="s">
        <v>185</v>
      </c>
      <c r="AA405" s="19" t="s">
        <v>185</v>
      </c>
      <c r="AB405" s="19" t="s">
        <v>1116</v>
      </c>
      <c r="AC405" s="19" t="s">
        <v>185</v>
      </c>
      <c r="AD405" s="19" t="s">
        <v>185</v>
      </c>
      <c r="AE405" s="19" t="s">
        <v>185</v>
      </c>
      <c r="AF405" s="20" t="s">
        <v>501</v>
      </c>
      <c r="AG405" s="19" t="s">
        <v>185</v>
      </c>
      <c r="AH405" s="18" t="s">
        <v>191</v>
      </c>
      <c r="AI405" s="18" t="s">
        <v>191</v>
      </c>
      <c r="AJ405" s="19" t="s">
        <v>185</v>
      </c>
      <c r="AK405" s="21" t="s">
        <v>407</v>
      </c>
      <c r="AL405" s="22" t="s">
        <v>193</v>
      </c>
    </row>
    <row r="406" spans="1:38" ht="111" hidden="1" customHeight="1" x14ac:dyDescent="0.25">
      <c r="A406" s="8" t="str">
        <f t="shared" si="7"/>
        <v>Физические лица за исключением лиц с ОВЗ и инвалидов31.06.01 Клиническая медицинаЗаочная</v>
      </c>
      <c r="B406" s="16">
        <v>398</v>
      </c>
      <c r="C406" s="17" t="s">
        <v>169</v>
      </c>
      <c r="D406" s="17" t="s">
        <v>170</v>
      </c>
      <c r="E406" s="18" t="s">
        <v>226</v>
      </c>
      <c r="F406" s="17" t="s">
        <v>1038</v>
      </c>
      <c r="G406" s="17" t="s">
        <v>1039</v>
      </c>
      <c r="H406" s="18" t="s">
        <v>1145</v>
      </c>
      <c r="I406" s="18"/>
      <c r="J406" s="17" t="s">
        <v>1112</v>
      </c>
      <c r="K406" s="19" t="s">
        <v>1113</v>
      </c>
      <c r="L406" s="18" t="s">
        <v>231</v>
      </c>
      <c r="M406" s="19" t="s">
        <v>37</v>
      </c>
      <c r="N406" s="19" t="s">
        <v>1144</v>
      </c>
      <c r="O406" s="19" t="s">
        <v>185</v>
      </c>
      <c r="P406" s="19" t="s">
        <v>482</v>
      </c>
      <c r="Q406" s="19" t="s">
        <v>185</v>
      </c>
      <c r="R406" s="18" t="s">
        <v>179</v>
      </c>
      <c r="S406" s="19" t="s">
        <v>1115</v>
      </c>
      <c r="T406" s="18" t="s">
        <v>1045</v>
      </c>
      <c r="U406" s="18" t="s">
        <v>1046</v>
      </c>
      <c r="V406" s="19" t="s">
        <v>400</v>
      </c>
      <c r="W406" s="19" t="s">
        <v>185</v>
      </c>
      <c r="X406" s="19" t="s">
        <v>185</v>
      </c>
      <c r="Y406" s="19" t="s">
        <v>345</v>
      </c>
      <c r="Z406" s="19" t="s">
        <v>185</v>
      </c>
      <c r="AA406" s="19" t="s">
        <v>185</v>
      </c>
      <c r="AB406" s="19" t="s">
        <v>1116</v>
      </c>
      <c r="AC406" s="19" t="s">
        <v>185</v>
      </c>
      <c r="AD406" s="19" t="s">
        <v>185</v>
      </c>
      <c r="AE406" s="19" t="s">
        <v>185</v>
      </c>
      <c r="AF406" s="20" t="s">
        <v>501</v>
      </c>
      <c r="AG406" s="19" t="s">
        <v>185</v>
      </c>
      <c r="AH406" s="18" t="s">
        <v>191</v>
      </c>
      <c r="AI406" s="18" t="s">
        <v>191</v>
      </c>
      <c r="AJ406" s="19" t="s">
        <v>185</v>
      </c>
      <c r="AK406" s="21" t="s">
        <v>407</v>
      </c>
      <c r="AL406" s="22" t="s">
        <v>193</v>
      </c>
    </row>
    <row r="407" spans="1:38" ht="111" hidden="1" customHeight="1" x14ac:dyDescent="0.25">
      <c r="A407" s="8" t="str">
        <f t="shared" si="7"/>
        <v>Физические лица за исключением лиц с ОВЗ и инвалидов32.06.01 Медико-профилактическое делоОчная</v>
      </c>
      <c r="B407" s="16">
        <v>399</v>
      </c>
      <c r="C407" s="17" t="s">
        <v>169</v>
      </c>
      <c r="D407" s="17" t="s">
        <v>170</v>
      </c>
      <c r="E407" s="18" t="s">
        <v>226</v>
      </c>
      <c r="F407" s="17" t="s">
        <v>1038</v>
      </c>
      <c r="G407" s="17" t="s">
        <v>1039</v>
      </c>
      <c r="H407" s="18" t="s">
        <v>1146</v>
      </c>
      <c r="I407" s="18"/>
      <c r="J407" s="17" t="s">
        <v>1112</v>
      </c>
      <c r="K407" s="19" t="s">
        <v>1113</v>
      </c>
      <c r="L407" s="18" t="s">
        <v>231</v>
      </c>
      <c r="M407" s="19" t="s">
        <v>37</v>
      </c>
      <c r="N407" s="19" t="s">
        <v>1147</v>
      </c>
      <c r="O407" s="19" t="s">
        <v>185</v>
      </c>
      <c r="P407" s="19" t="s">
        <v>40</v>
      </c>
      <c r="Q407" s="19" t="s">
        <v>185</v>
      </c>
      <c r="R407" s="18" t="s">
        <v>179</v>
      </c>
      <c r="S407" s="19" t="s">
        <v>1115</v>
      </c>
      <c r="T407" s="18" t="s">
        <v>1045</v>
      </c>
      <c r="U407" s="18" t="s">
        <v>1046</v>
      </c>
      <c r="V407" s="19" t="s">
        <v>400</v>
      </c>
      <c r="W407" s="19" t="s">
        <v>185</v>
      </c>
      <c r="X407" s="19" t="s">
        <v>185</v>
      </c>
      <c r="Y407" s="19" t="s">
        <v>345</v>
      </c>
      <c r="Z407" s="19" t="s">
        <v>185</v>
      </c>
      <c r="AA407" s="19" t="s">
        <v>185</v>
      </c>
      <c r="AB407" s="19" t="s">
        <v>1148</v>
      </c>
      <c r="AC407" s="19" t="s">
        <v>185</v>
      </c>
      <c r="AD407" s="19" t="s">
        <v>185</v>
      </c>
      <c r="AE407" s="19" t="s">
        <v>185</v>
      </c>
      <c r="AF407" s="20" t="s">
        <v>498</v>
      </c>
      <c r="AG407" s="19" t="s">
        <v>185</v>
      </c>
      <c r="AH407" s="18" t="s">
        <v>191</v>
      </c>
      <c r="AI407" s="18" t="s">
        <v>191</v>
      </c>
      <c r="AJ407" s="19" t="s">
        <v>185</v>
      </c>
      <c r="AK407" s="21" t="s">
        <v>407</v>
      </c>
      <c r="AL407" s="22" t="s">
        <v>193</v>
      </c>
    </row>
    <row r="408" spans="1:38" ht="111" hidden="1" customHeight="1" x14ac:dyDescent="0.25">
      <c r="A408" s="8" t="str">
        <f t="shared" si="7"/>
        <v>Физические лица за исключением лиц с ОВЗ и инвалидов32.06.01 Медико-профилактическое делоЗаочная</v>
      </c>
      <c r="B408" s="16">
        <v>400</v>
      </c>
      <c r="C408" s="17" t="s">
        <v>169</v>
      </c>
      <c r="D408" s="17" t="s">
        <v>170</v>
      </c>
      <c r="E408" s="18" t="s">
        <v>226</v>
      </c>
      <c r="F408" s="17" t="s">
        <v>1038</v>
      </c>
      <c r="G408" s="17" t="s">
        <v>1039</v>
      </c>
      <c r="H408" s="18" t="s">
        <v>1149</v>
      </c>
      <c r="I408" s="18"/>
      <c r="J408" s="17" t="s">
        <v>1112</v>
      </c>
      <c r="K408" s="19" t="s">
        <v>1113</v>
      </c>
      <c r="L408" s="18" t="s">
        <v>231</v>
      </c>
      <c r="M408" s="19" t="s">
        <v>37</v>
      </c>
      <c r="N408" s="19" t="s">
        <v>1147</v>
      </c>
      <c r="O408" s="19" t="s">
        <v>185</v>
      </c>
      <c r="P408" s="19" t="s">
        <v>482</v>
      </c>
      <c r="Q408" s="19" t="s">
        <v>185</v>
      </c>
      <c r="R408" s="18" t="s">
        <v>179</v>
      </c>
      <c r="S408" s="19" t="s">
        <v>1115</v>
      </c>
      <c r="T408" s="18" t="s">
        <v>1045</v>
      </c>
      <c r="U408" s="18" t="s">
        <v>1046</v>
      </c>
      <c r="V408" s="19" t="s">
        <v>400</v>
      </c>
      <c r="W408" s="19" t="s">
        <v>185</v>
      </c>
      <c r="X408" s="19" t="s">
        <v>185</v>
      </c>
      <c r="Y408" s="19" t="s">
        <v>345</v>
      </c>
      <c r="Z408" s="19" t="s">
        <v>185</v>
      </c>
      <c r="AA408" s="19" t="s">
        <v>185</v>
      </c>
      <c r="AB408" s="19" t="s">
        <v>1137</v>
      </c>
      <c r="AC408" s="19" t="s">
        <v>185</v>
      </c>
      <c r="AD408" s="19" t="s">
        <v>185</v>
      </c>
      <c r="AE408" s="19" t="s">
        <v>185</v>
      </c>
      <c r="AF408" s="20" t="s">
        <v>498</v>
      </c>
      <c r="AG408" s="19" t="s">
        <v>185</v>
      </c>
      <c r="AH408" s="18" t="s">
        <v>191</v>
      </c>
      <c r="AI408" s="18" t="s">
        <v>191</v>
      </c>
      <c r="AJ408" s="19" t="s">
        <v>185</v>
      </c>
      <c r="AK408" s="21" t="s">
        <v>407</v>
      </c>
      <c r="AL408" s="22" t="s">
        <v>193</v>
      </c>
    </row>
    <row r="409" spans="1:38" ht="111" hidden="1" customHeight="1" x14ac:dyDescent="0.25">
      <c r="A409" s="8" t="str">
        <f t="shared" si="7"/>
        <v>Физические лица за исключением лиц с ОВЗ и инвалидов37.06.01 Психологические наукиОчная</v>
      </c>
      <c r="B409" s="16">
        <v>401</v>
      </c>
      <c r="C409" s="17" t="s">
        <v>169</v>
      </c>
      <c r="D409" s="17" t="s">
        <v>170</v>
      </c>
      <c r="E409" s="18" t="s">
        <v>226</v>
      </c>
      <c r="F409" s="17" t="s">
        <v>1038</v>
      </c>
      <c r="G409" s="17" t="s">
        <v>1039</v>
      </c>
      <c r="H409" s="18" t="s">
        <v>1150</v>
      </c>
      <c r="I409" s="18"/>
      <c r="J409" s="17" t="s">
        <v>1112</v>
      </c>
      <c r="K409" s="19" t="s">
        <v>1113</v>
      </c>
      <c r="L409" s="18" t="s">
        <v>231</v>
      </c>
      <c r="M409" s="19" t="s">
        <v>37</v>
      </c>
      <c r="N409" s="19" t="s">
        <v>1151</v>
      </c>
      <c r="O409" s="19" t="s">
        <v>185</v>
      </c>
      <c r="P409" s="19" t="s">
        <v>40</v>
      </c>
      <c r="Q409" s="19" t="s">
        <v>185</v>
      </c>
      <c r="R409" s="18" t="s">
        <v>179</v>
      </c>
      <c r="S409" s="19" t="s">
        <v>1115</v>
      </c>
      <c r="T409" s="18" t="s">
        <v>1045</v>
      </c>
      <c r="U409" s="18" t="s">
        <v>1046</v>
      </c>
      <c r="V409" s="19" t="s">
        <v>400</v>
      </c>
      <c r="W409" s="19" t="s">
        <v>185</v>
      </c>
      <c r="X409" s="19" t="s">
        <v>185</v>
      </c>
      <c r="Y409" s="19" t="s">
        <v>345</v>
      </c>
      <c r="Z409" s="19" t="s">
        <v>185</v>
      </c>
      <c r="AA409" s="19" t="s">
        <v>185</v>
      </c>
      <c r="AB409" s="19" t="s">
        <v>1116</v>
      </c>
      <c r="AC409" s="19" t="s">
        <v>185</v>
      </c>
      <c r="AD409" s="19" t="s">
        <v>185</v>
      </c>
      <c r="AE409" s="19" t="s">
        <v>185</v>
      </c>
      <c r="AF409" s="20" t="s">
        <v>845</v>
      </c>
      <c r="AG409" s="19" t="s">
        <v>185</v>
      </c>
      <c r="AH409" s="18" t="s">
        <v>191</v>
      </c>
      <c r="AI409" s="18" t="s">
        <v>191</v>
      </c>
      <c r="AJ409" s="19" t="s">
        <v>185</v>
      </c>
      <c r="AK409" s="21" t="s">
        <v>407</v>
      </c>
      <c r="AL409" s="22" t="s">
        <v>193</v>
      </c>
    </row>
    <row r="410" spans="1:38" ht="111" hidden="1" customHeight="1" x14ac:dyDescent="0.25">
      <c r="A410" s="8" t="str">
        <f t="shared" si="7"/>
        <v>Физические лица за исключением лиц с ОВЗ и инвалидов37.06.01 Психологические наукиЗаочная</v>
      </c>
      <c r="B410" s="16">
        <v>402</v>
      </c>
      <c r="C410" s="17" t="s">
        <v>169</v>
      </c>
      <c r="D410" s="17" t="s">
        <v>170</v>
      </c>
      <c r="E410" s="18" t="s">
        <v>226</v>
      </c>
      <c r="F410" s="17" t="s">
        <v>1038</v>
      </c>
      <c r="G410" s="17" t="s">
        <v>1039</v>
      </c>
      <c r="H410" s="18" t="s">
        <v>1152</v>
      </c>
      <c r="I410" s="18"/>
      <c r="J410" s="17" t="s">
        <v>1112</v>
      </c>
      <c r="K410" s="19" t="s">
        <v>1113</v>
      </c>
      <c r="L410" s="18" t="s">
        <v>231</v>
      </c>
      <c r="M410" s="19" t="s">
        <v>37</v>
      </c>
      <c r="N410" s="19" t="s">
        <v>1151</v>
      </c>
      <c r="O410" s="19" t="s">
        <v>185</v>
      </c>
      <c r="P410" s="19" t="s">
        <v>482</v>
      </c>
      <c r="Q410" s="19" t="s">
        <v>185</v>
      </c>
      <c r="R410" s="18" t="s">
        <v>179</v>
      </c>
      <c r="S410" s="19" t="s">
        <v>1115</v>
      </c>
      <c r="T410" s="18" t="s">
        <v>1045</v>
      </c>
      <c r="U410" s="18" t="s">
        <v>1046</v>
      </c>
      <c r="V410" s="19" t="s">
        <v>400</v>
      </c>
      <c r="W410" s="19" t="s">
        <v>185</v>
      </c>
      <c r="X410" s="19" t="s">
        <v>185</v>
      </c>
      <c r="Y410" s="19" t="s">
        <v>345</v>
      </c>
      <c r="Z410" s="19" t="s">
        <v>185</v>
      </c>
      <c r="AA410" s="19" t="s">
        <v>185</v>
      </c>
      <c r="AB410" s="19" t="s">
        <v>1116</v>
      </c>
      <c r="AC410" s="19" t="s">
        <v>185</v>
      </c>
      <c r="AD410" s="19" t="s">
        <v>185</v>
      </c>
      <c r="AE410" s="19" t="s">
        <v>185</v>
      </c>
      <c r="AF410" s="20" t="s">
        <v>853</v>
      </c>
      <c r="AG410" s="19" t="s">
        <v>185</v>
      </c>
      <c r="AH410" s="18" t="s">
        <v>191</v>
      </c>
      <c r="AI410" s="18" t="s">
        <v>191</v>
      </c>
      <c r="AJ410" s="19" t="s">
        <v>185</v>
      </c>
      <c r="AK410" s="21" t="s">
        <v>407</v>
      </c>
      <c r="AL410" s="22" t="s">
        <v>193</v>
      </c>
    </row>
    <row r="411" spans="1:38" ht="111" hidden="1" customHeight="1" x14ac:dyDescent="0.25">
      <c r="A411" s="8" t="str">
        <f t="shared" si="7"/>
        <v>Физические лица за исключением лиц с ОВЗ и инвалидов38.06.01 ЭкономикаОчная</v>
      </c>
      <c r="B411" s="16">
        <v>403</v>
      </c>
      <c r="C411" s="17" t="s">
        <v>169</v>
      </c>
      <c r="D411" s="17" t="s">
        <v>170</v>
      </c>
      <c r="E411" s="18" t="s">
        <v>226</v>
      </c>
      <c r="F411" s="17" t="s">
        <v>1038</v>
      </c>
      <c r="G411" s="17" t="s">
        <v>1039</v>
      </c>
      <c r="H411" s="18" t="s">
        <v>1153</v>
      </c>
      <c r="I411" s="18"/>
      <c r="J411" s="17" t="s">
        <v>1112</v>
      </c>
      <c r="K411" s="19" t="s">
        <v>1113</v>
      </c>
      <c r="L411" s="18" t="s">
        <v>231</v>
      </c>
      <c r="M411" s="19" t="s">
        <v>37</v>
      </c>
      <c r="N411" s="19" t="s">
        <v>1154</v>
      </c>
      <c r="O411" s="19" t="s">
        <v>185</v>
      </c>
      <c r="P411" s="19" t="s">
        <v>40</v>
      </c>
      <c r="Q411" s="19" t="s">
        <v>185</v>
      </c>
      <c r="R411" s="18" t="s">
        <v>179</v>
      </c>
      <c r="S411" s="19" t="s">
        <v>1115</v>
      </c>
      <c r="T411" s="18" t="s">
        <v>1045</v>
      </c>
      <c r="U411" s="18" t="s">
        <v>1046</v>
      </c>
      <c r="V411" s="19" t="s">
        <v>400</v>
      </c>
      <c r="W411" s="19" t="s">
        <v>185</v>
      </c>
      <c r="X411" s="19" t="s">
        <v>185</v>
      </c>
      <c r="Y411" s="19" t="s">
        <v>345</v>
      </c>
      <c r="Z411" s="19" t="s">
        <v>185</v>
      </c>
      <c r="AA411" s="19" t="s">
        <v>185</v>
      </c>
      <c r="AB411" s="19" t="s">
        <v>1116</v>
      </c>
      <c r="AC411" s="19" t="s">
        <v>185</v>
      </c>
      <c r="AD411" s="19" t="s">
        <v>185</v>
      </c>
      <c r="AE411" s="19" t="s">
        <v>185</v>
      </c>
      <c r="AF411" s="20" t="s">
        <v>498</v>
      </c>
      <c r="AG411" s="19" t="s">
        <v>185</v>
      </c>
      <c r="AH411" s="18" t="s">
        <v>191</v>
      </c>
      <c r="AI411" s="18" t="s">
        <v>191</v>
      </c>
      <c r="AJ411" s="19" t="s">
        <v>185</v>
      </c>
      <c r="AK411" s="21" t="s">
        <v>407</v>
      </c>
      <c r="AL411" s="22" t="s">
        <v>193</v>
      </c>
    </row>
    <row r="412" spans="1:38" ht="111" hidden="1" customHeight="1" x14ac:dyDescent="0.25">
      <c r="A412" s="8" t="str">
        <f t="shared" si="7"/>
        <v>Физические лица за исключением лиц с ОВЗ и инвалидов38.06.01 ЭкономикаЗаочная</v>
      </c>
      <c r="B412" s="16">
        <v>404</v>
      </c>
      <c r="C412" s="17" t="s">
        <v>169</v>
      </c>
      <c r="D412" s="17" t="s">
        <v>170</v>
      </c>
      <c r="E412" s="18" t="s">
        <v>226</v>
      </c>
      <c r="F412" s="17" t="s">
        <v>1038</v>
      </c>
      <c r="G412" s="17" t="s">
        <v>1039</v>
      </c>
      <c r="H412" s="18" t="s">
        <v>1155</v>
      </c>
      <c r="I412" s="18"/>
      <c r="J412" s="17" t="s">
        <v>1112</v>
      </c>
      <c r="K412" s="19" t="s">
        <v>1113</v>
      </c>
      <c r="L412" s="18" t="s">
        <v>231</v>
      </c>
      <c r="M412" s="19" t="s">
        <v>37</v>
      </c>
      <c r="N412" s="19" t="s">
        <v>1154</v>
      </c>
      <c r="O412" s="19" t="s">
        <v>185</v>
      </c>
      <c r="P412" s="19" t="s">
        <v>482</v>
      </c>
      <c r="Q412" s="19" t="s">
        <v>185</v>
      </c>
      <c r="R412" s="18" t="s">
        <v>179</v>
      </c>
      <c r="S412" s="19" t="s">
        <v>1115</v>
      </c>
      <c r="T412" s="18" t="s">
        <v>1045</v>
      </c>
      <c r="U412" s="18" t="s">
        <v>1046</v>
      </c>
      <c r="V412" s="19" t="s">
        <v>400</v>
      </c>
      <c r="W412" s="19" t="s">
        <v>185</v>
      </c>
      <c r="X412" s="19" t="s">
        <v>185</v>
      </c>
      <c r="Y412" s="19" t="s">
        <v>345</v>
      </c>
      <c r="Z412" s="19" t="s">
        <v>185</v>
      </c>
      <c r="AA412" s="19" t="s">
        <v>185</v>
      </c>
      <c r="AB412" s="19" t="s">
        <v>1116</v>
      </c>
      <c r="AC412" s="19" t="s">
        <v>185</v>
      </c>
      <c r="AD412" s="19" t="s">
        <v>185</v>
      </c>
      <c r="AE412" s="19" t="s">
        <v>185</v>
      </c>
      <c r="AF412" s="20" t="s">
        <v>498</v>
      </c>
      <c r="AG412" s="19" t="s">
        <v>185</v>
      </c>
      <c r="AH412" s="18" t="s">
        <v>191</v>
      </c>
      <c r="AI412" s="18" t="s">
        <v>191</v>
      </c>
      <c r="AJ412" s="19" t="s">
        <v>185</v>
      </c>
      <c r="AK412" s="21" t="s">
        <v>407</v>
      </c>
      <c r="AL412" s="22" t="s">
        <v>193</v>
      </c>
    </row>
    <row r="413" spans="1:38" ht="111" hidden="1" customHeight="1" x14ac:dyDescent="0.25">
      <c r="A413" s="8" t="str">
        <f t="shared" si="7"/>
        <v>Физические лица за исключением лиц с ОВЗ и инвалидов39.06.01 Социологические наукиОчная</v>
      </c>
      <c r="B413" s="16">
        <v>405</v>
      </c>
      <c r="C413" s="17" t="s">
        <v>169</v>
      </c>
      <c r="D413" s="17" t="s">
        <v>170</v>
      </c>
      <c r="E413" s="18" t="s">
        <v>226</v>
      </c>
      <c r="F413" s="17" t="s">
        <v>1038</v>
      </c>
      <c r="G413" s="17" t="s">
        <v>1039</v>
      </c>
      <c r="H413" s="18" t="s">
        <v>1156</v>
      </c>
      <c r="I413" s="18"/>
      <c r="J413" s="17" t="s">
        <v>1112</v>
      </c>
      <c r="K413" s="19" t="s">
        <v>1113</v>
      </c>
      <c r="L413" s="18" t="s">
        <v>231</v>
      </c>
      <c r="M413" s="19" t="s">
        <v>37</v>
      </c>
      <c r="N413" s="19" t="s">
        <v>1157</v>
      </c>
      <c r="O413" s="19" t="s">
        <v>185</v>
      </c>
      <c r="P413" s="19" t="s">
        <v>40</v>
      </c>
      <c r="Q413" s="19" t="s">
        <v>185</v>
      </c>
      <c r="R413" s="18" t="s">
        <v>179</v>
      </c>
      <c r="S413" s="19" t="s">
        <v>1115</v>
      </c>
      <c r="T413" s="18" t="s">
        <v>1045</v>
      </c>
      <c r="U413" s="18" t="s">
        <v>1046</v>
      </c>
      <c r="V413" s="19" t="s">
        <v>400</v>
      </c>
      <c r="W413" s="19" t="s">
        <v>185</v>
      </c>
      <c r="X413" s="19" t="s">
        <v>185</v>
      </c>
      <c r="Y413" s="19" t="s">
        <v>345</v>
      </c>
      <c r="Z413" s="19" t="s">
        <v>185</v>
      </c>
      <c r="AA413" s="19" t="s">
        <v>185</v>
      </c>
      <c r="AB413" s="19" t="s">
        <v>1116</v>
      </c>
      <c r="AC413" s="19" t="s">
        <v>185</v>
      </c>
      <c r="AD413" s="19" t="s">
        <v>185</v>
      </c>
      <c r="AE413" s="19" t="s">
        <v>185</v>
      </c>
      <c r="AF413" s="20" t="s">
        <v>393</v>
      </c>
      <c r="AG413" s="19" t="s">
        <v>185</v>
      </c>
      <c r="AH413" s="18" t="s">
        <v>191</v>
      </c>
      <c r="AI413" s="18" t="s">
        <v>191</v>
      </c>
      <c r="AJ413" s="19" t="s">
        <v>185</v>
      </c>
      <c r="AK413" s="21" t="s">
        <v>407</v>
      </c>
      <c r="AL413" s="22" t="s">
        <v>193</v>
      </c>
    </row>
    <row r="414" spans="1:38" ht="111" hidden="1" customHeight="1" x14ac:dyDescent="0.25">
      <c r="A414" s="8" t="str">
        <f t="shared" si="7"/>
        <v>Физические лица за исключением лиц с ОВЗ и инвалидов39.06.01 Социологические наукиЗаочная</v>
      </c>
      <c r="B414" s="16">
        <v>406</v>
      </c>
      <c r="C414" s="17" t="s">
        <v>169</v>
      </c>
      <c r="D414" s="17" t="s">
        <v>170</v>
      </c>
      <c r="E414" s="18" t="s">
        <v>226</v>
      </c>
      <c r="F414" s="17" t="s">
        <v>1038</v>
      </c>
      <c r="G414" s="17" t="s">
        <v>1039</v>
      </c>
      <c r="H414" s="18" t="s">
        <v>1158</v>
      </c>
      <c r="I414" s="18"/>
      <c r="J414" s="17" t="s">
        <v>1112</v>
      </c>
      <c r="K414" s="19" t="s">
        <v>1113</v>
      </c>
      <c r="L414" s="18" t="s">
        <v>231</v>
      </c>
      <c r="M414" s="19" t="s">
        <v>37</v>
      </c>
      <c r="N414" s="19" t="s">
        <v>1157</v>
      </c>
      <c r="O414" s="19" t="s">
        <v>185</v>
      </c>
      <c r="P414" s="19" t="s">
        <v>482</v>
      </c>
      <c r="Q414" s="19" t="s">
        <v>185</v>
      </c>
      <c r="R414" s="18" t="s">
        <v>179</v>
      </c>
      <c r="S414" s="19" t="s">
        <v>1115</v>
      </c>
      <c r="T414" s="18" t="s">
        <v>1045</v>
      </c>
      <c r="U414" s="18" t="s">
        <v>1046</v>
      </c>
      <c r="V414" s="19" t="s">
        <v>400</v>
      </c>
      <c r="W414" s="19" t="s">
        <v>185</v>
      </c>
      <c r="X414" s="19" t="s">
        <v>185</v>
      </c>
      <c r="Y414" s="19" t="s">
        <v>236</v>
      </c>
      <c r="Z414" s="19" t="s">
        <v>185</v>
      </c>
      <c r="AA414" s="19" t="s">
        <v>185</v>
      </c>
      <c r="AB414" s="19" t="s">
        <v>1116</v>
      </c>
      <c r="AC414" s="19" t="s">
        <v>185</v>
      </c>
      <c r="AD414" s="19" t="s">
        <v>185</v>
      </c>
      <c r="AE414" s="19" t="s">
        <v>185</v>
      </c>
      <c r="AF414" s="20" t="s">
        <v>393</v>
      </c>
      <c r="AG414" s="19" t="s">
        <v>185</v>
      </c>
      <c r="AH414" s="18" t="s">
        <v>191</v>
      </c>
      <c r="AI414" s="18" t="s">
        <v>191</v>
      </c>
      <c r="AJ414" s="19" t="s">
        <v>185</v>
      </c>
      <c r="AK414" s="21" t="s">
        <v>407</v>
      </c>
      <c r="AL414" s="22" t="s">
        <v>193</v>
      </c>
    </row>
    <row r="415" spans="1:38" ht="111" hidden="1" customHeight="1" x14ac:dyDescent="0.25">
      <c r="A415" s="8" t="str">
        <f t="shared" si="7"/>
        <v>Физические лица за исключением лиц с ОВЗ и инвалидов40.06.01 ЮриспруденцияОчная</v>
      </c>
      <c r="B415" s="16">
        <v>407</v>
      </c>
      <c r="C415" s="17" t="s">
        <v>169</v>
      </c>
      <c r="D415" s="17" t="s">
        <v>170</v>
      </c>
      <c r="E415" s="18" t="s">
        <v>226</v>
      </c>
      <c r="F415" s="17" t="s">
        <v>1038</v>
      </c>
      <c r="G415" s="17" t="s">
        <v>1039</v>
      </c>
      <c r="H415" s="18" t="s">
        <v>1159</v>
      </c>
      <c r="I415" s="18"/>
      <c r="J415" s="17" t="s">
        <v>1112</v>
      </c>
      <c r="K415" s="19" t="s">
        <v>1113</v>
      </c>
      <c r="L415" s="18" t="s">
        <v>231</v>
      </c>
      <c r="M415" s="19" t="s">
        <v>37</v>
      </c>
      <c r="N415" s="19" t="s">
        <v>1160</v>
      </c>
      <c r="O415" s="19" t="s">
        <v>185</v>
      </c>
      <c r="P415" s="19" t="s">
        <v>40</v>
      </c>
      <c r="Q415" s="19" t="s">
        <v>185</v>
      </c>
      <c r="R415" s="18" t="s">
        <v>179</v>
      </c>
      <c r="S415" s="19" t="s">
        <v>1115</v>
      </c>
      <c r="T415" s="18" t="s">
        <v>1045</v>
      </c>
      <c r="U415" s="18" t="s">
        <v>1046</v>
      </c>
      <c r="V415" s="19" t="s">
        <v>400</v>
      </c>
      <c r="W415" s="19" t="s">
        <v>185</v>
      </c>
      <c r="X415" s="19" t="s">
        <v>185</v>
      </c>
      <c r="Y415" s="19" t="s">
        <v>345</v>
      </c>
      <c r="Z415" s="19" t="s">
        <v>185</v>
      </c>
      <c r="AA415" s="19" t="s">
        <v>185</v>
      </c>
      <c r="AB415" s="19" t="s">
        <v>1116</v>
      </c>
      <c r="AC415" s="19" t="s">
        <v>185</v>
      </c>
      <c r="AD415" s="19" t="s">
        <v>185</v>
      </c>
      <c r="AE415" s="19" t="s">
        <v>185</v>
      </c>
      <c r="AF415" s="20" t="s">
        <v>498</v>
      </c>
      <c r="AG415" s="19" t="s">
        <v>185</v>
      </c>
      <c r="AH415" s="18" t="s">
        <v>191</v>
      </c>
      <c r="AI415" s="18" t="s">
        <v>191</v>
      </c>
      <c r="AJ415" s="19" t="s">
        <v>185</v>
      </c>
      <c r="AK415" s="21" t="s">
        <v>407</v>
      </c>
      <c r="AL415" s="22" t="s">
        <v>193</v>
      </c>
    </row>
    <row r="416" spans="1:38" ht="111" hidden="1" customHeight="1" x14ac:dyDescent="0.25">
      <c r="A416" s="8" t="str">
        <f t="shared" si="7"/>
        <v>Физические лица за исключением лиц с ОВЗ и инвалидов40.06.01 ЮриспруденцияЗаочная</v>
      </c>
      <c r="B416" s="16">
        <v>408</v>
      </c>
      <c r="C416" s="17" t="s">
        <v>169</v>
      </c>
      <c r="D416" s="17" t="s">
        <v>170</v>
      </c>
      <c r="E416" s="18" t="s">
        <v>226</v>
      </c>
      <c r="F416" s="17" t="s">
        <v>1038</v>
      </c>
      <c r="G416" s="17" t="s">
        <v>1039</v>
      </c>
      <c r="H416" s="18" t="s">
        <v>1161</v>
      </c>
      <c r="I416" s="18"/>
      <c r="J416" s="17" t="s">
        <v>1112</v>
      </c>
      <c r="K416" s="19" t="s">
        <v>1113</v>
      </c>
      <c r="L416" s="18" t="s">
        <v>231</v>
      </c>
      <c r="M416" s="19" t="s">
        <v>37</v>
      </c>
      <c r="N416" s="19" t="s">
        <v>1160</v>
      </c>
      <c r="O416" s="19" t="s">
        <v>185</v>
      </c>
      <c r="P416" s="19" t="s">
        <v>482</v>
      </c>
      <c r="Q416" s="19" t="s">
        <v>185</v>
      </c>
      <c r="R416" s="18" t="s">
        <v>179</v>
      </c>
      <c r="S416" s="19" t="s">
        <v>1115</v>
      </c>
      <c r="T416" s="18" t="s">
        <v>1045</v>
      </c>
      <c r="U416" s="18" t="s">
        <v>1046</v>
      </c>
      <c r="V416" s="19" t="s">
        <v>400</v>
      </c>
      <c r="W416" s="19" t="s">
        <v>185</v>
      </c>
      <c r="X416" s="19" t="s">
        <v>185</v>
      </c>
      <c r="Y416" s="19" t="s">
        <v>345</v>
      </c>
      <c r="Z416" s="19" t="s">
        <v>185</v>
      </c>
      <c r="AA416" s="19" t="s">
        <v>185</v>
      </c>
      <c r="AB416" s="19" t="s">
        <v>1116</v>
      </c>
      <c r="AC416" s="19" t="s">
        <v>185</v>
      </c>
      <c r="AD416" s="19" t="s">
        <v>185</v>
      </c>
      <c r="AE416" s="19" t="s">
        <v>185</v>
      </c>
      <c r="AF416" s="20" t="s">
        <v>498</v>
      </c>
      <c r="AG416" s="19" t="s">
        <v>185</v>
      </c>
      <c r="AH416" s="18" t="s">
        <v>191</v>
      </c>
      <c r="AI416" s="18" t="s">
        <v>191</v>
      </c>
      <c r="AJ416" s="19" t="s">
        <v>185</v>
      </c>
      <c r="AK416" s="21" t="s">
        <v>407</v>
      </c>
      <c r="AL416" s="22" t="s">
        <v>193</v>
      </c>
    </row>
    <row r="417" spans="1:38" ht="111" hidden="1" customHeight="1" x14ac:dyDescent="0.25">
      <c r="A417" s="8" t="str">
        <f t="shared" si="7"/>
        <v>Физические лица за исключением лиц с ОВЗ и инвалидов44.06.01 Образование и педагогические наукиОчная</v>
      </c>
      <c r="B417" s="16">
        <v>409</v>
      </c>
      <c r="C417" s="17" t="s">
        <v>169</v>
      </c>
      <c r="D417" s="17" t="s">
        <v>170</v>
      </c>
      <c r="E417" s="18" t="s">
        <v>226</v>
      </c>
      <c r="F417" s="17" t="s">
        <v>1038</v>
      </c>
      <c r="G417" s="17" t="s">
        <v>1039</v>
      </c>
      <c r="H417" s="18" t="s">
        <v>1162</v>
      </c>
      <c r="I417" s="18"/>
      <c r="J417" s="17" t="s">
        <v>1112</v>
      </c>
      <c r="K417" s="19" t="s">
        <v>1113</v>
      </c>
      <c r="L417" s="18" t="s">
        <v>231</v>
      </c>
      <c r="M417" s="19" t="s">
        <v>37</v>
      </c>
      <c r="N417" s="19" t="s">
        <v>1163</v>
      </c>
      <c r="O417" s="19" t="s">
        <v>185</v>
      </c>
      <c r="P417" s="19" t="s">
        <v>40</v>
      </c>
      <c r="Q417" s="19" t="s">
        <v>185</v>
      </c>
      <c r="R417" s="18" t="s">
        <v>179</v>
      </c>
      <c r="S417" s="19" t="s">
        <v>1115</v>
      </c>
      <c r="T417" s="18" t="s">
        <v>1045</v>
      </c>
      <c r="U417" s="18" t="s">
        <v>1046</v>
      </c>
      <c r="V417" s="19" t="s">
        <v>400</v>
      </c>
      <c r="W417" s="19" t="s">
        <v>185</v>
      </c>
      <c r="X417" s="19" t="s">
        <v>185</v>
      </c>
      <c r="Y417" s="19" t="s">
        <v>345</v>
      </c>
      <c r="Z417" s="19" t="s">
        <v>185</v>
      </c>
      <c r="AA417" s="19" t="s">
        <v>185</v>
      </c>
      <c r="AB417" s="19" t="s">
        <v>1116</v>
      </c>
      <c r="AC417" s="19" t="s">
        <v>185</v>
      </c>
      <c r="AD417" s="19" t="s">
        <v>185</v>
      </c>
      <c r="AE417" s="19" t="s">
        <v>185</v>
      </c>
      <c r="AF417" s="20" t="s">
        <v>845</v>
      </c>
      <c r="AG417" s="19" t="s">
        <v>185</v>
      </c>
      <c r="AH417" s="18" t="s">
        <v>191</v>
      </c>
      <c r="AI417" s="18" t="s">
        <v>191</v>
      </c>
      <c r="AJ417" s="19" t="s">
        <v>185</v>
      </c>
      <c r="AK417" s="21" t="s">
        <v>407</v>
      </c>
      <c r="AL417" s="22" t="s">
        <v>193</v>
      </c>
    </row>
    <row r="418" spans="1:38" ht="111" hidden="1" customHeight="1" x14ac:dyDescent="0.25">
      <c r="A418" s="8" t="str">
        <f t="shared" si="7"/>
        <v>Физические лица за исключением лиц с ОВЗ и инвалидов44.06.01 Образование и педагогические наукиЗаочная</v>
      </c>
      <c r="B418" s="16">
        <v>410</v>
      </c>
      <c r="C418" s="17" t="s">
        <v>169</v>
      </c>
      <c r="D418" s="17" t="s">
        <v>170</v>
      </c>
      <c r="E418" s="18" t="s">
        <v>226</v>
      </c>
      <c r="F418" s="17" t="s">
        <v>1038</v>
      </c>
      <c r="G418" s="17" t="s">
        <v>1039</v>
      </c>
      <c r="H418" s="18" t="s">
        <v>1164</v>
      </c>
      <c r="I418" s="18"/>
      <c r="J418" s="17" t="s">
        <v>1112</v>
      </c>
      <c r="K418" s="19" t="s">
        <v>1113</v>
      </c>
      <c r="L418" s="18" t="s">
        <v>231</v>
      </c>
      <c r="M418" s="19" t="s">
        <v>37</v>
      </c>
      <c r="N418" s="19" t="s">
        <v>1163</v>
      </c>
      <c r="O418" s="19" t="s">
        <v>185</v>
      </c>
      <c r="P418" s="19" t="s">
        <v>482</v>
      </c>
      <c r="Q418" s="19" t="s">
        <v>185</v>
      </c>
      <c r="R418" s="18" t="s">
        <v>179</v>
      </c>
      <c r="S418" s="19" t="s">
        <v>1115</v>
      </c>
      <c r="T418" s="18" t="s">
        <v>1045</v>
      </c>
      <c r="U418" s="18" t="s">
        <v>1046</v>
      </c>
      <c r="V418" s="19" t="s">
        <v>400</v>
      </c>
      <c r="W418" s="19" t="s">
        <v>185</v>
      </c>
      <c r="X418" s="19" t="s">
        <v>185</v>
      </c>
      <c r="Y418" s="19" t="s">
        <v>345</v>
      </c>
      <c r="Z418" s="19" t="s">
        <v>185</v>
      </c>
      <c r="AA418" s="19" t="s">
        <v>185</v>
      </c>
      <c r="AB418" s="19" t="s">
        <v>1116</v>
      </c>
      <c r="AC418" s="19" t="s">
        <v>185</v>
      </c>
      <c r="AD418" s="19" t="s">
        <v>185</v>
      </c>
      <c r="AE418" s="19" t="s">
        <v>185</v>
      </c>
      <c r="AF418" s="20" t="s">
        <v>845</v>
      </c>
      <c r="AG418" s="19" t="s">
        <v>185</v>
      </c>
      <c r="AH418" s="18" t="s">
        <v>191</v>
      </c>
      <c r="AI418" s="18" t="s">
        <v>191</v>
      </c>
      <c r="AJ418" s="19" t="s">
        <v>185</v>
      </c>
      <c r="AK418" s="21" t="s">
        <v>407</v>
      </c>
      <c r="AL418" s="22" t="s">
        <v>193</v>
      </c>
    </row>
    <row r="419" spans="1:38" ht="111" hidden="1" customHeight="1" x14ac:dyDescent="0.25">
      <c r="A419" s="8" t="str">
        <f t="shared" si="7"/>
        <v>Физические лица с ОВЗ и инвалиды44.06.01 Образование и педагогические наукиОчная</v>
      </c>
      <c r="B419" s="16">
        <v>411</v>
      </c>
      <c r="C419" s="17" t="s">
        <v>169</v>
      </c>
      <c r="D419" s="17" t="s">
        <v>170</v>
      </c>
      <c r="E419" s="18" t="s">
        <v>226</v>
      </c>
      <c r="F419" s="17" t="s">
        <v>1038</v>
      </c>
      <c r="G419" s="17" t="s">
        <v>1039</v>
      </c>
      <c r="H419" s="18" t="s">
        <v>1165</v>
      </c>
      <c r="I419" s="18"/>
      <c r="J419" s="17" t="s">
        <v>1112</v>
      </c>
      <c r="K419" s="19" t="s">
        <v>1113</v>
      </c>
      <c r="L419" s="18" t="s">
        <v>231</v>
      </c>
      <c r="M419" s="19" t="s">
        <v>50</v>
      </c>
      <c r="N419" s="19" t="s">
        <v>1163</v>
      </c>
      <c r="O419" s="19" t="s">
        <v>185</v>
      </c>
      <c r="P419" s="19" t="s">
        <v>40</v>
      </c>
      <c r="Q419" s="19" t="s">
        <v>185</v>
      </c>
      <c r="R419" s="18" t="s">
        <v>179</v>
      </c>
      <c r="S419" s="19" t="s">
        <v>1115</v>
      </c>
      <c r="T419" s="18" t="s">
        <v>1045</v>
      </c>
      <c r="U419" s="18" t="s">
        <v>1046</v>
      </c>
      <c r="V419" s="19" t="s">
        <v>400</v>
      </c>
      <c r="W419" s="19" t="s">
        <v>185</v>
      </c>
      <c r="X419" s="19" t="s">
        <v>185</v>
      </c>
      <c r="Y419" s="19" t="s">
        <v>236</v>
      </c>
      <c r="Z419" s="19" t="s">
        <v>185</v>
      </c>
      <c r="AA419" s="19" t="s">
        <v>185</v>
      </c>
      <c r="AB419" s="19" t="s">
        <v>1121</v>
      </c>
      <c r="AC419" s="19" t="s">
        <v>185</v>
      </c>
      <c r="AD419" s="19" t="s">
        <v>185</v>
      </c>
      <c r="AE419" s="19" t="s">
        <v>185</v>
      </c>
      <c r="AF419" s="20" t="s">
        <v>393</v>
      </c>
      <c r="AG419" s="19" t="s">
        <v>185</v>
      </c>
      <c r="AH419" s="18" t="s">
        <v>191</v>
      </c>
      <c r="AI419" s="18" t="s">
        <v>191</v>
      </c>
      <c r="AJ419" s="19" t="s">
        <v>185</v>
      </c>
      <c r="AK419" s="21" t="s">
        <v>407</v>
      </c>
      <c r="AL419" s="22" t="s">
        <v>193</v>
      </c>
    </row>
    <row r="420" spans="1:38" ht="111" hidden="1" customHeight="1" x14ac:dyDescent="0.25">
      <c r="A420" s="8" t="str">
        <f t="shared" si="7"/>
        <v>Физические лица за исключением лиц с ОВЗ и инвалидов45.06.01 Языкознание и литературоведениеОчная</v>
      </c>
      <c r="B420" s="16">
        <v>412</v>
      </c>
      <c r="C420" s="17" t="s">
        <v>169</v>
      </c>
      <c r="D420" s="17" t="s">
        <v>170</v>
      </c>
      <c r="E420" s="18" t="s">
        <v>226</v>
      </c>
      <c r="F420" s="17" t="s">
        <v>1038</v>
      </c>
      <c r="G420" s="17" t="s">
        <v>1039</v>
      </c>
      <c r="H420" s="18" t="s">
        <v>1166</v>
      </c>
      <c r="I420" s="18"/>
      <c r="J420" s="17" t="s">
        <v>1112</v>
      </c>
      <c r="K420" s="19" t="s">
        <v>1113</v>
      </c>
      <c r="L420" s="18" t="s">
        <v>231</v>
      </c>
      <c r="M420" s="19" t="s">
        <v>37</v>
      </c>
      <c r="N420" s="19" t="s">
        <v>1167</v>
      </c>
      <c r="O420" s="19" t="s">
        <v>185</v>
      </c>
      <c r="P420" s="19" t="s">
        <v>40</v>
      </c>
      <c r="Q420" s="19" t="s">
        <v>185</v>
      </c>
      <c r="R420" s="18" t="s">
        <v>179</v>
      </c>
      <c r="S420" s="19" t="s">
        <v>1115</v>
      </c>
      <c r="T420" s="18" t="s">
        <v>1045</v>
      </c>
      <c r="U420" s="18" t="s">
        <v>1046</v>
      </c>
      <c r="V420" s="19" t="s">
        <v>400</v>
      </c>
      <c r="W420" s="19" t="s">
        <v>185</v>
      </c>
      <c r="X420" s="19" t="s">
        <v>185</v>
      </c>
      <c r="Y420" s="19" t="s">
        <v>404</v>
      </c>
      <c r="Z420" s="19" t="s">
        <v>185</v>
      </c>
      <c r="AA420" s="19" t="s">
        <v>185</v>
      </c>
      <c r="AB420" s="19" t="s">
        <v>1116</v>
      </c>
      <c r="AC420" s="19" t="s">
        <v>185</v>
      </c>
      <c r="AD420" s="19" t="s">
        <v>185</v>
      </c>
      <c r="AE420" s="19" t="s">
        <v>185</v>
      </c>
      <c r="AF420" s="20" t="s">
        <v>845</v>
      </c>
      <c r="AG420" s="19" t="s">
        <v>185</v>
      </c>
      <c r="AH420" s="18" t="s">
        <v>191</v>
      </c>
      <c r="AI420" s="18" t="s">
        <v>191</v>
      </c>
      <c r="AJ420" s="19" t="s">
        <v>185</v>
      </c>
      <c r="AK420" s="21" t="s">
        <v>407</v>
      </c>
      <c r="AL420" s="22" t="s">
        <v>193</v>
      </c>
    </row>
    <row r="421" spans="1:38" ht="111" hidden="1" customHeight="1" x14ac:dyDescent="0.25">
      <c r="A421" s="8" t="str">
        <f t="shared" si="7"/>
        <v>Физические лица за исключением лиц с ОВЗ и инвалидов45.06.01 Языкознание и литературоведениеЗаочная</v>
      </c>
      <c r="B421" s="16">
        <v>413</v>
      </c>
      <c r="C421" s="17" t="s">
        <v>169</v>
      </c>
      <c r="D421" s="17" t="s">
        <v>170</v>
      </c>
      <c r="E421" s="18" t="s">
        <v>226</v>
      </c>
      <c r="F421" s="17" t="s">
        <v>1038</v>
      </c>
      <c r="G421" s="17" t="s">
        <v>1039</v>
      </c>
      <c r="H421" s="18" t="s">
        <v>1168</v>
      </c>
      <c r="I421" s="18"/>
      <c r="J421" s="17" t="s">
        <v>1112</v>
      </c>
      <c r="K421" s="19" t="s">
        <v>1113</v>
      </c>
      <c r="L421" s="18" t="s">
        <v>231</v>
      </c>
      <c r="M421" s="19" t="s">
        <v>37</v>
      </c>
      <c r="N421" s="19" t="s">
        <v>1167</v>
      </c>
      <c r="O421" s="19" t="s">
        <v>185</v>
      </c>
      <c r="P421" s="19" t="s">
        <v>482</v>
      </c>
      <c r="Q421" s="19" t="s">
        <v>185</v>
      </c>
      <c r="R421" s="18" t="s">
        <v>179</v>
      </c>
      <c r="S421" s="19" t="s">
        <v>1115</v>
      </c>
      <c r="T421" s="18" t="s">
        <v>1045</v>
      </c>
      <c r="U421" s="18" t="s">
        <v>1046</v>
      </c>
      <c r="V421" s="19" t="s">
        <v>400</v>
      </c>
      <c r="W421" s="19" t="s">
        <v>185</v>
      </c>
      <c r="X421" s="19" t="s">
        <v>185</v>
      </c>
      <c r="Y421" s="19" t="s">
        <v>345</v>
      </c>
      <c r="Z421" s="19" t="s">
        <v>185</v>
      </c>
      <c r="AA421" s="19" t="s">
        <v>185</v>
      </c>
      <c r="AB421" s="19" t="s">
        <v>1116</v>
      </c>
      <c r="AC421" s="19" t="s">
        <v>185</v>
      </c>
      <c r="AD421" s="19" t="s">
        <v>185</v>
      </c>
      <c r="AE421" s="19" t="s">
        <v>185</v>
      </c>
      <c r="AF421" s="20" t="s">
        <v>845</v>
      </c>
      <c r="AG421" s="19" t="s">
        <v>185</v>
      </c>
      <c r="AH421" s="18" t="s">
        <v>191</v>
      </c>
      <c r="AI421" s="18" t="s">
        <v>191</v>
      </c>
      <c r="AJ421" s="19" t="s">
        <v>185</v>
      </c>
      <c r="AK421" s="21" t="s">
        <v>407</v>
      </c>
      <c r="AL421" s="22" t="s">
        <v>193</v>
      </c>
    </row>
    <row r="422" spans="1:38" ht="111" hidden="1" customHeight="1" x14ac:dyDescent="0.25">
      <c r="A422" s="8" t="str">
        <f t="shared" si="7"/>
        <v>Физические лица за исключением лиц с ОВЗ и инвалидов46.06.01 Исторические науки и археологияОчная</v>
      </c>
      <c r="B422" s="16">
        <v>414</v>
      </c>
      <c r="C422" s="17" t="s">
        <v>169</v>
      </c>
      <c r="D422" s="17" t="s">
        <v>170</v>
      </c>
      <c r="E422" s="18" t="s">
        <v>226</v>
      </c>
      <c r="F422" s="17" t="s">
        <v>1038</v>
      </c>
      <c r="G422" s="17" t="s">
        <v>1039</v>
      </c>
      <c r="H422" s="18" t="s">
        <v>1169</v>
      </c>
      <c r="I422" s="18"/>
      <c r="J422" s="17" t="s">
        <v>1112</v>
      </c>
      <c r="K422" s="19" t="s">
        <v>1113</v>
      </c>
      <c r="L422" s="18" t="s">
        <v>231</v>
      </c>
      <c r="M422" s="19" t="s">
        <v>37</v>
      </c>
      <c r="N422" s="19" t="s">
        <v>1170</v>
      </c>
      <c r="O422" s="19" t="s">
        <v>185</v>
      </c>
      <c r="P422" s="19" t="s">
        <v>40</v>
      </c>
      <c r="Q422" s="19" t="s">
        <v>185</v>
      </c>
      <c r="R422" s="18" t="s">
        <v>179</v>
      </c>
      <c r="S422" s="19" t="s">
        <v>1115</v>
      </c>
      <c r="T422" s="18" t="s">
        <v>1045</v>
      </c>
      <c r="U422" s="18" t="s">
        <v>1046</v>
      </c>
      <c r="V422" s="19" t="s">
        <v>400</v>
      </c>
      <c r="W422" s="19" t="s">
        <v>185</v>
      </c>
      <c r="X422" s="19" t="s">
        <v>185</v>
      </c>
      <c r="Y422" s="19" t="s">
        <v>345</v>
      </c>
      <c r="Z422" s="19" t="s">
        <v>185</v>
      </c>
      <c r="AA422" s="19" t="s">
        <v>185</v>
      </c>
      <c r="AB422" s="19" t="s">
        <v>1116</v>
      </c>
      <c r="AC422" s="19" t="s">
        <v>185</v>
      </c>
      <c r="AD422" s="19" t="s">
        <v>185</v>
      </c>
      <c r="AE422" s="19" t="s">
        <v>185</v>
      </c>
      <c r="AF422" s="20" t="s">
        <v>853</v>
      </c>
      <c r="AG422" s="19" t="s">
        <v>185</v>
      </c>
      <c r="AH422" s="18" t="s">
        <v>191</v>
      </c>
      <c r="AI422" s="18" t="s">
        <v>191</v>
      </c>
      <c r="AJ422" s="19" t="s">
        <v>185</v>
      </c>
      <c r="AK422" s="21" t="s">
        <v>407</v>
      </c>
      <c r="AL422" s="22" t="s">
        <v>193</v>
      </c>
    </row>
    <row r="423" spans="1:38" ht="111" hidden="1" customHeight="1" x14ac:dyDescent="0.25">
      <c r="A423" s="8" t="str">
        <f t="shared" si="7"/>
        <v>Физические лица за исключением лиц с ОВЗ и инвалидов46.06.01 Исторические науки и археологияЗаочная</v>
      </c>
      <c r="B423" s="16">
        <v>415</v>
      </c>
      <c r="C423" s="17" t="s">
        <v>169</v>
      </c>
      <c r="D423" s="17" t="s">
        <v>170</v>
      </c>
      <c r="E423" s="18" t="s">
        <v>226</v>
      </c>
      <c r="F423" s="17" t="s">
        <v>1038</v>
      </c>
      <c r="G423" s="17" t="s">
        <v>1039</v>
      </c>
      <c r="H423" s="18" t="s">
        <v>1171</v>
      </c>
      <c r="I423" s="18"/>
      <c r="J423" s="17" t="s">
        <v>1112</v>
      </c>
      <c r="K423" s="19" t="s">
        <v>1113</v>
      </c>
      <c r="L423" s="18" t="s">
        <v>231</v>
      </c>
      <c r="M423" s="19" t="s">
        <v>37</v>
      </c>
      <c r="N423" s="19" t="s">
        <v>1170</v>
      </c>
      <c r="O423" s="19" t="s">
        <v>185</v>
      </c>
      <c r="P423" s="19" t="s">
        <v>482</v>
      </c>
      <c r="Q423" s="19" t="s">
        <v>185</v>
      </c>
      <c r="R423" s="18" t="s">
        <v>179</v>
      </c>
      <c r="S423" s="19" t="s">
        <v>1115</v>
      </c>
      <c r="T423" s="18" t="s">
        <v>1045</v>
      </c>
      <c r="U423" s="18" t="s">
        <v>1046</v>
      </c>
      <c r="V423" s="19" t="s">
        <v>400</v>
      </c>
      <c r="W423" s="19" t="s">
        <v>185</v>
      </c>
      <c r="X423" s="19" t="s">
        <v>185</v>
      </c>
      <c r="Y423" s="19" t="s">
        <v>345</v>
      </c>
      <c r="Z423" s="19" t="s">
        <v>185</v>
      </c>
      <c r="AA423" s="19" t="s">
        <v>185</v>
      </c>
      <c r="AB423" s="19" t="s">
        <v>1116</v>
      </c>
      <c r="AC423" s="19" t="s">
        <v>185</v>
      </c>
      <c r="AD423" s="19" t="s">
        <v>185</v>
      </c>
      <c r="AE423" s="19" t="s">
        <v>185</v>
      </c>
      <c r="AF423" s="20" t="s">
        <v>498</v>
      </c>
      <c r="AG423" s="19" t="s">
        <v>185</v>
      </c>
      <c r="AH423" s="18" t="s">
        <v>191</v>
      </c>
      <c r="AI423" s="18" t="s">
        <v>191</v>
      </c>
      <c r="AJ423" s="19" t="s">
        <v>185</v>
      </c>
      <c r="AK423" s="21" t="s">
        <v>407</v>
      </c>
      <c r="AL423" s="22" t="s">
        <v>193</v>
      </c>
    </row>
    <row r="424" spans="1:38" ht="111" hidden="1" customHeight="1" x14ac:dyDescent="0.25">
      <c r="A424" s="8" t="str">
        <f t="shared" si="7"/>
        <v>Физические лица за исключением лиц с ОВЗ и инвалидов47.06.01 Философия, этика и религиоведениеОчная</v>
      </c>
      <c r="B424" s="16">
        <v>416</v>
      </c>
      <c r="C424" s="17" t="s">
        <v>169</v>
      </c>
      <c r="D424" s="17" t="s">
        <v>170</v>
      </c>
      <c r="E424" s="18" t="s">
        <v>226</v>
      </c>
      <c r="F424" s="17" t="s">
        <v>1038</v>
      </c>
      <c r="G424" s="17" t="s">
        <v>1039</v>
      </c>
      <c r="H424" s="18" t="s">
        <v>1172</v>
      </c>
      <c r="I424" s="18"/>
      <c r="J424" s="17" t="s">
        <v>1112</v>
      </c>
      <c r="K424" s="19" t="s">
        <v>1113</v>
      </c>
      <c r="L424" s="18" t="s">
        <v>231</v>
      </c>
      <c r="M424" s="19" t="s">
        <v>37</v>
      </c>
      <c r="N424" s="19" t="s">
        <v>1173</v>
      </c>
      <c r="O424" s="19" t="s">
        <v>185</v>
      </c>
      <c r="P424" s="19" t="s">
        <v>40</v>
      </c>
      <c r="Q424" s="19" t="s">
        <v>185</v>
      </c>
      <c r="R424" s="18" t="s">
        <v>179</v>
      </c>
      <c r="S424" s="19" t="s">
        <v>1115</v>
      </c>
      <c r="T424" s="18" t="s">
        <v>1045</v>
      </c>
      <c r="U424" s="18" t="s">
        <v>1046</v>
      </c>
      <c r="V424" s="19" t="s">
        <v>400</v>
      </c>
      <c r="W424" s="19" t="s">
        <v>185</v>
      </c>
      <c r="X424" s="19" t="s">
        <v>185</v>
      </c>
      <c r="Y424" s="19" t="s">
        <v>345</v>
      </c>
      <c r="Z424" s="19" t="s">
        <v>185</v>
      </c>
      <c r="AA424" s="19" t="s">
        <v>185</v>
      </c>
      <c r="AB424" s="19" t="s">
        <v>1116</v>
      </c>
      <c r="AC424" s="19" t="s">
        <v>185</v>
      </c>
      <c r="AD424" s="19" t="s">
        <v>185</v>
      </c>
      <c r="AE424" s="19" t="s">
        <v>185</v>
      </c>
      <c r="AF424" s="20" t="s">
        <v>498</v>
      </c>
      <c r="AG424" s="19" t="s">
        <v>185</v>
      </c>
      <c r="AH424" s="18" t="s">
        <v>191</v>
      </c>
      <c r="AI424" s="18" t="s">
        <v>191</v>
      </c>
      <c r="AJ424" s="19" t="s">
        <v>185</v>
      </c>
      <c r="AK424" s="21" t="s">
        <v>407</v>
      </c>
      <c r="AL424" s="22" t="s">
        <v>193</v>
      </c>
    </row>
    <row r="425" spans="1:38" ht="111" hidden="1" customHeight="1" x14ac:dyDescent="0.25">
      <c r="A425" s="8" t="str">
        <f t="shared" si="7"/>
        <v>Физические лица за исключением лиц с ОВЗ и инвалидов47.06.01 Философия, этика и религиоведениеЗаочная</v>
      </c>
      <c r="B425" s="16">
        <v>417</v>
      </c>
      <c r="C425" s="17" t="s">
        <v>169</v>
      </c>
      <c r="D425" s="17" t="s">
        <v>170</v>
      </c>
      <c r="E425" s="18" t="s">
        <v>226</v>
      </c>
      <c r="F425" s="17" t="s">
        <v>1038</v>
      </c>
      <c r="G425" s="17" t="s">
        <v>1039</v>
      </c>
      <c r="H425" s="18" t="s">
        <v>1174</v>
      </c>
      <c r="I425" s="18"/>
      <c r="J425" s="17" t="s">
        <v>1112</v>
      </c>
      <c r="K425" s="19" t="s">
        <v>1113</v>
      </c>
      <c r="L425" s="18" t="s">
        <v>231</v>
      </c>
      <c r="M425" s="19" t="s">
        <v>37</v>
      </c>
      <c r="N425" s="19" t="s">
        <v>1173</v>
      </c>
      <c r="O425" s="19" t="s">
        <v>185</v>
      </c>
      <c r="P425" s="19" t="s">
        <v>482</v>
      </c>
      <c r="Q425" s="19" t="s">
        <v>185</v>
      </c>
      <c r="R425" s="18" t="s">
        <v>179</v>
      </c>
      <c r="S425" s="19" t="s">
        <v>1115</v>
      </c>
      <c r="T425" s="18" t="s">
        <v>1045</v>
      </c>
      <c r="U425" s="18" t="s">
        <v>1046</v>
      </c>
      <c r="V425" s="19" t="s">
        <v>400</v>
      </c>
      <c r="W425" s="19" t="s">
        <v>185</v>
      </c>
      <c r="X425" s="19" t="s">
        <v>185</v>
      </c>
      <c r="Y425" s="19" t="s">
        <v>345</v>
      </c>
      <c r="Z425" s="19" t="s">
        <v>185</v>
      </c>
      <c r="AA425" s="19" t="s">
        <v>185</v>
      </c>
      <c r="AB425" s="19" t="s">
        <v>1116</v>
      </c>
      <c r="AC425" s="19" t="s">
        <v>185</v>
      </c>
      <c r="AD425" s="19" t="s">
        <v>185</v>
      </c>
      <c r="AE425" s="19" t="s">
        <v>185</v>
      </c>
      <c r="AF425" s="20" t="s">
        <v>498</v>
      </c>
      <c r="AG425" s="19" t="s">
        <v>185</v>
      </c>
      <c r="AH425" s="18" t="s">
        <v>191</v>
      </c>
      <c r="AI425" s="18" t="s">
        <v>191</v>
      </c>
      <c r="AJ425" s="19" t="s">
        <v>185</v>
      </c>
      <c r="AK425" s="21" t="s">
        <v>407</v>
      </c>
      <c r="AL425" s="22" t="s">
        <v>193</v>
      </c>
    </row>
    <row r="426" spans="1:38" ht="111" hidden="1" customHeight="1" x14ac:dyDescent="0.25">
      <c r="A426" s="8" t="str">
        <f t="shared" si="7"/>
        <v>Физические лица за исключением лиц с ОВЗ и инвалидов49.06.01 Физическая культура и спортОчная</v>
      </c>
      <c r="B426" s="16">
        <v>418</v>
      </c>
      <c r="C426" s="17" t="s">
        <v>169</v>
      </c>
      <c r="D426" s="17" t="s">
        <v>170</v>
      </c>
      <c r="E426" s="18" t="s">
        <v>226</v>
      </c>
      <c r="F426" s="17" t="s">
        <v>1038</v>
      </c>
      <c r="G426" s="17" t="s">
        <v>1039</v>
      </c>
      <c r="H426" s="18" t="s">
        <v>1175</v>
      </c>
      <c r="I426" s="18"/>
      <c r="J426" s="17" t="s">
        <v>1112</v>
      </c>
      <c r="K426" s="19" t="s">
        <v>1113</v>
      </c>
      <c r="L426" s="18" t="s">
        <v>231</v>
      </c>
      <c r="M426" s="19" t="s">
        <v>37</v>
      </c>
      <c r="N426" s="19" t="s">
        <v>1176</v>
      </c>
      <c r="O426" s="19" t="s">
        <v>185</v>
      </c>
      <c r="P426" s="19" t="s">
        <v>40</v>
      </c>
      <c r="Q426" s="19" t="s">
        <v>185</v>
      </c>
      <c r="R426" s="18" t="s">
        <v>179</v>
      </c>
      <c r="S426" s="19" t="s">
        <v>1115</v>
      </c>
      <c r="T426" s="18" t="s">
        <v>1045</v>
      </c>
      <c r="U426" s="18" t="s">
        <v>1046</v>
      </c>
      <c r="V426" s="19" t="s">
        <v>400</v>
      </c>
      <c r="W426" s="19" t="s">
        <v>185</v>
      </c>
      <c r="X426" s="19" t="s">
        <v>185</v>
      </c>
      <c r="Y426" s="19" t="s">
        <v>345</v>
      </c>
      <c r="Z426" s="19" t="s">
        <v>185</v>
      </c>
      <c r="AA426" s="19" t="s">
        <v>185</v>
      </c>
      <c r="AB426" s="19" t="s">
        <v>1116</v>
      </c>
      <c r="AC426" s="19" t="s">
        <v>185</v>
      </c>
      <c r="AD426" s="19" t="s">
        <v>185</v>
      </c>
      <c r="AE426" s="19" t="s">
        <v>185</v>
      </c>
      <c r="AF426" s="20" t="s">
        <v>853</v>
      </c>
      <c r="AG426" s="19" t="s">
        <v>185</v>
      </c>
      <c r="AH426" s="18" t="s">
        <v>191</v>
      </c>
      <c r="AI426" s="18" t="s">
        <v>191</v>
      </c>
      <c r="AJ426" s="19" t="s">
        <v>185</v>
      </c>
      <c r="AK426" s="21" t="s">
        <v>407</v>
      </c>
      <c r="AL426" s="22" t="s">
        <v>193</v>
      </c>
    </row>
    <row r="427" spans="1:38" ht="111" hidden="1" customHeight="1" x14ac:dyDescent="0.25">
      <c r="A427" s="8" t="str">
        <f t="shared" si="7"/>
        <v>Физические лица за исключением лиц с ОВЗ и инвалидов49.06.01 Физическая культура и спортЗаочная</v>
      </c>
      <c r="B427" s="16">
        <v>419</v>
      </c>
      <c r="C427" s="17" t="s">
        <v>169</v>
      </c>
      <c r="D427" s="17" t="s">
        <v>170</v>
      </c>
      <c r="E427" s="18" t="s">
        <v>226</v>
      </c>
      <c r="F427" s="17" t="s">
        <v>1038</v>
      </c>
      <c r="G427" s="17" t="s">
        <v>1039</v>
      </c>
      <c r="H427" s="18" t="s">
        <v>1177</v>
      </c>
      <c r="I427" s="18"/>
      <c r="J427" s="17" t="s">
        <v>1112</v>
      </c>
      <c r="K427" s="19" t="s">
        <v>1113</v>
      </c>
      <c r="L427" s="18" t="s">
        <v>231</v>
      </c>
      <c r="M427" s="19" t="s">
        <v>37</v>
      </c>
      <c r="N427" s="19" t="s">
        <v>1176</v>
      </c>
      <c r="O427" s="19" t="s">
        <v>185</v>
      </c>
      <c r="P427" s="19" t="s">
        <v>482</v>
      </c>
      <c r="Q427" s="19" t="s">
        <v>185</v>
      </c>
      <c r="R427" s="18" t="s">
        <v>179</v>
      </c>
      <c r="S427" s="19" t="s">
        <v>1115</v>
      </c>
      <c r="T427" s="18" t="s">
        <v>1045</v>
      </c>
      <c r="U427" s="18" t="s">
        <v>1046</v>
      </c>
      <c r="V427" s="19" t="s">
        <v>400</v>
      </c>
      <c r="W427" s="19" t="s">
        <v>185</v>
      </c>
      <c r="X427" s="19" t="s">
        <v>185</v>
      </c>
      <c r="Y427" s="19" t="s">
        <v>345</v>
      </c>
      <c r="Z427" s="19" t="s">
        <v>185</v>
      </c>
      <c r="AA427" s="19" t="s">
        <v>185</v>
      </c>
      <c r="AB427" s="19" t="s">
        <v>1116</v>
      </c>
      <c r="AC427" s="19" t="s">
        <v>185</v>
      </c>
      <c r="AD427" s="19" t="s">
        <v>185</v>
      </c>
      <c r="AE427" s="19" t="s">
        <v>185</v>
      </c>
      <c r="AF427" s="20" t="s">
        <v>845</v>
      </c>
      <c r="AG427" s="19" t="s">
        <v>185</v>
      </c>
      <c r="AH427" s="18" t="s">
        <v>191</v>
      </c>
      <c r="AI427" s="18" t="s">
        <v>191</v>
      </c>
      <c r="AJ427" s="19" t="s">
        <v>185</v>
      </c>
      <c r="AK427" s="21" t="s">
        <v>407</v>
      </c>
      <c r="AL427" s="22" t="s">
        <v>193</v>
      </c>
    </row>
    <row r="428" spans="1:38" ht="111" hidden="1" customHeight="1" x14ac:dyDescent="0.25">
      <c r="A428" s="8" t="str">
        <f t="shared" si="7"/>
        <v>Физические лица с ОВЗ и инвалиды49.06.01 Физическая культура и спортОчная</v>
      </c>
      <c r="B428" s="16">
        <v>420</v>
      </c>
      <c r="C428" s="17" t="s">
        <v>169</v>
      </c>
      <c r="D428" s="17" t="s">
        <v>170</v>
      </c>
      <c r="E428" s="18" t="s">
        <v>226</v>
      </c>
      <c r="F428" s="17" t="s">
        <v>1038</v>
      </c>
      <c r="G428" s="17" t="s">
        <v>1039</v>
      </c>
      <c r="H428" s="18" t="s">
        <v>1178</v>
      </c>
      <c r="I428" s="18"/>
      <c r="J428" s="17" t="s">
        <v>1112</v>
      </c>
      <c r="K428" s="19" t="s">
        <v>1113</v>
      </c>
      <c r="L428" s="18" t="s">
        <v>231</v>
      </c>
      <c r="M428" s="19" t="s">
        <v>50</v>
      </c>
      <c r="N428" s="19" t="s">
        <v>1176</v>
      </c>
      <c r="O428" s="19" t="s">
        <v>185</v>
      </c>
      <c r="P428" s="19" t="s">
        <v>40</v>
      </c>
      <c r="Q428" s="19" t="s">
        <v>185</v>
      </c>
      <c r="R428" s="18" t="s">
        <v>179</v>
      </c>
      <c r="S428" s="19" t="s">
        <v>1115</v>
      </c>
      <c r="T428" s="18" t="s">
        <v>1045</v>
      </c>
      <c r="U428" s="18" t="s">
        <v>1046</v>
      </c>
      <c r="V428" s="19" t="s">
        <v>400</v>
      </c>
      <c r="W428" s="19" t="s">
        <v>185</v>
      </c>
      <c r="X428" s="19" t="s">
        <v>185</v>
      </c>
      <c r="Y428" s="19" t="s">
        <v>236</v>
      </c>
      <c r="Z428" s="19" t="s">
        <v>185</v>
      </c>
      <c r="AA428" s="19" t="s">
        <v>185</v>
      </c>
      <c r="AB428" s="19" t="s">
        <v>1116</v>
      </c>
      <c r="AC428" s="19" t="s">
        <v>185</v>
      </c>
      <c r="AD428" s="19" t="s">
        <v>185</v>
      </c>
      <c r="AE428" s="19" t="s">
        <v>185</v>
      </c>
      <c r="AF428" s="20" t="s">
        <v>393</v>
      </c>
      <c r="AG428" s="19" t="s">
        <v>185</v>
      </c>
      <c r="AH428" s="18" t="s">
        <v>191</v>
      </c>
      <c r="AI428" s="18" t="s">
        <v>191</v>
      </c>
      <c r="AJ428" s="19" t="s">
        <v>185</v>
      </c>
      <c r="AK428" s="21" t="s">
        <v>407</v>
      </c>
      <c r="AL428" s="22" t="s">
        <v>193</v>
      </c>
    </row>
    <row r="429" spans="1:38" ht="111" hidden="1" customHeight="1" x14ac:dyDescent="0.25">
      <c r="A429" s="8" t="str">
        <f t="shared" si="7"/>
        <v>не указаноне указанотехническойОчная</v>
      </c>
      <c r="B429" s="16">
        <v>421</v>
      </c>
      <c r="C429" s="17" t="s">
        <v>169</v>
      </c>
      <c r="D429" s="17" t="s">
        <v>170</v>
      </c>
      <c r="E429" s="18" t="s">
        <v>226</v>
      </c>
      <c r="F429" s="17" t="s">
        <v>1179</v>
      </c>
      <c r="G429" s="17" t="s">
        <v>1180</v>
      </c>
      <c r="H429" s="18" t="s">
        <v>1181</v>
      </c>
      <c r="I429" s="18"/>
      <c r="J429" s="17" t="s">
        <v>1182</v>
      </c>
      <c r="K429" s="19" t="s">
        <v>1183</v>
      </c>
      <c r="L429" s="18" t="s">
        <v>231</v>
      </c>
      <c r="M429" s="19" t="s">
        <v>98</v>
      </c>
      <c r="N429" s="19" t="s">
        <v>98</v>
      </c>
      <c r="O429" s="19" t="s">
        <v>1184</v>
      </c>
      <c r="P429" s="19" t="s">
        <v>40</v>
      </c>
      <c r="Q429" s="19" t="s">
        <v>185</v>
      </c>
      <c r="R429" s="18" t="s">
        <v>179</v>
      </c>
      <c r="S429" s="19" t="s">
        <v>94</v>
      </c>
      <c r="T429" s="18" t="s">
        <v>1185</v>
      </c>
      <c r="U429" s="18" t="s">
        <v>1186</v>
      </c>
      <c r="V429" s="19" t="s">
        <v>1187</v>
      </c>
      <c r="W429" s="19" t="s">
        <v>185</v>
      </c>
      <c r="X429" s="19" t="s">
        <v>185</v>
      </c>
      <c r="Y429" s="19" t="s">
        <v>345</v>
      </c>
      <c r="Z429" s="19" t="s">
        <v>185</v>
      </c>
      <c r="AA429" s="19" t="s">
        <v>185</v>
      </c>
      <c r="AB429" s="19" t="s">
        <v>1188</v>
      </c>
      <c r="AC429" s="19" t="s">
        <v>185</v>
      </c>
      <c r="AD429" s="19" t="s">
        <v>185</v>
      </c>
      <c r="AE429" s="19" t="s">
        <v>185</v>
      </c>
      <c r="AF429" s="20" t="s">
        <v>1189</v>
      </c>
      <c r="AG429" s="19" t="s">
        <v>185</v>
      </c>
      <c r="AH429" s="18" t="s">
        <v>191</v>
      </c>
      <c r="AI429" s="18" t="s">
        <v>191</v>
      </c>
      <c r="AJ429" s="19" t="s">
        <v>185</v>
      </c>
      <c r="AK429" s="21" t="s">
        <v>1190</v>
      </c>
      <c r="AL429" s="22" t="s">
        <v>193</v>
      </c>
    </row>
    <row r="430" spans="1:38" ht="111" hidden="1" customHeight="1" x14ac:dyDescent="0.25">
      <c r="A430" s="8" t="str">
        <f t="shared" si="7"/>
        <v>не указаноне указанотехническойОчная с применением дистанционных образовательных технологий</v>
      </c>
      <c r="B430" s="16">
        <v>422</v>
      </c>
      <c r="C430" s="17" t="s">
        <v>169</v>
      </c>
      <c r="D430" s="17" t="s">
        <v>170</v>
      </c>
      <c r="E430" s="18" t="s">
        <v>226</v>
      </c>
      <c r="F430" s="17" t="s">
        <v>1179</v>
      </c>
      <c r="G430" s="17" t="s">
        <v>1180</v>
      </c>
      <c r="H430" s="18" t="s">
        <v>1191</v>
      </c>
      <c r="I430" s="18"/>
      <c r="J430" s="17" t="s">
        <v>1182</v>
      </c>
      <c r="K430" s="19" t="s">
        <v>1183</v>
      </c>
      <c r="L430" s="18" t="s">
        <v>231</v>
      </c>
      <c r="M430" s="19" t="s">
        <v>98</v>
      </c>
      <c r="N430" s="19" t="s">
        <v>98</v>
      </c>
      <c r="O430" s="19" t="s">
        <v>1184</v>
      </c>
      <c r="P430" s="19" t="s">
        <v>1192</v>
      </c>
      <c r="Q430" s="19" t="s">
        <v>185</v>
      </c>
      <c r="R430" s="18" t="s">
        <v>179</v>
      </c>
      <c r="S430" s="19" t="s">
        <v>94</v>
      </c>
      <c r="T430" s="18" t="s">
        <v>1185</v>
      </c>
      <c r="U430" s="18" t="s">
        <v>1186</v>
      </c>
      <c r="V430" s="19" t="s">
        <v>1187</v>
      </c>
      <c r="W430" s="19" t="s">
        <v>185</v>
      </c>
      <c r="X430" s="19" t="s">
        <v>185</v>
      </c>
      <c r="Y430" s="19" t="s">
        <v>236</v>
      </c>
      <c r="Z430" s="19" t="s">
        <v>185</v>
      </c>
      <c r="AA430" s="19" t="s">
        <v>185</v>
      </c>
      <c r="AB430" s="19" t="s">
        <v>1193</v>
      </c>
      <c r="AC430" s="19" t="s">
        <v>185</v>
      </c>
      <c r="AD430" s="19" t="s">
        <v>185</v>
      </c>
      <c r="AE430" s="19" t="s">
        <v>185</v>
      </c>
      <c r="AF430" s="20" t="s">
        <v>238</v>
      </c>
      <c r="AG430" s="19" t="s">
        <v>185</v>
      </c>
      <c r="AH430" s="18" t="s">
        <v>191</v>
      </c>
      <c r="AI430" s="18" t="s">
        <v>191</v>
      </c>
      <c r="AJ430" s="19" t="s">
        <v>185</v>
      </c>
      <c r="AK430" s="21" t="s">
        <v>1190</v>
      </c>
      <c r="AL430" s="22" t="s">
        <v>193</v>
      </c>
    </row>
    <row r="431" spans="1:38" ht="111" hidden="1" customHeight="1" x14ac:dyDescent="0.25">
      <c r="A431" s="8" t="str">
        <f t="shared" si="7"/>
        <v>не указаноне указаноестественнонаучнойОчная</v>
      </c>
      <c r="B431" s="16">
        <v>423</v>
      </c>
      <c r="C431" s="17" t="s">
        <v>169</v>
      </c>
      <c r="D431" s="17" t="s">
        <v>170</v>
      </c>
      <c r="E431" s="18" t="s">
        <v>226</v>
      </c>
      <c r="F431" s="17" t="s">
        <v>1179</v>
      </c>
      <c r="G431" s="17" t="s">
        <v>1180</v>
      </c>
      <c r="H431" s="18" t="s">
        <v>1194</v>
      </c>
      <c r="I431" s="18"/>
      <c r="J431" s="17" t="s">
        <v>1182</v>
      </c>
      <c r="K431" s="19" t="s">
        <v>1183</v>
      </c>
      <c r="L431" s="18" t="s">
        <v>231</v>
      </c>
      <c r="M431" s="19" t="s">
        <v>98</v>
      </c>
      <c r="N431" s="19" t="s">
        <v>98</v>
      </c>
      <c r="O431" s="19" t="s">
        <v>1195</v>
      </c>
      <c r="P431" s="19" t="s">
        <v>40</v>
      </c>
      <c r="Q431" s="19" t="s">
        <v>185</v>
      </c>
      <c r="R431" s="18" t="s">
        <v>179</v>
      </c>
      <c r="S431" s="19" t="s">
        <v>94</v>
      </c>
      <c r="T431" s="18" t="s">
        <v>1185</v>
      </c>
      <c r="U431" s="18" t="s">
        <v>1196</v>
      </c>
      <c r="V431" s="19" t="s">
        <v>1187</v>
      </c>
      <c r="W431" s="19" t="s">
        <v>185</v>
      </c>
      <c r="X431" s="19" t="s">
        <v>185</v>
      </c>
      <c r="Y431" s="19" t="s">
        <v>345</v>
      </c>
      <c r="Z431" s="19" t="s">
        <v>185</v>
      </c>
      <c r="AA431" s="19" t="s">
        <v>185</v>
      </c>
      <c r="AB431" s="19" t="s">
        <v>1197</v>
      </c>
      <c r="AC431" s="19" t="s">
        <v>185</v>
      </c>
      <c r="AD431" s="19" t="s">
        <v>185</v>
      </c>
      <c r="AE431" s="19" t="s">
        <v>185</v>
      </c>
      <c r="AF431" s="20" t="s">
        <v>498</v>
      </c>
      <c r="AG431" s="19" t="s">
        <v>185</v>
      </c>
      <c r="AH431" s="18" t="s">
        <v>191</v>
      </c>
      <c r="AI431" s="18" t="s">
        <v>191</v>
      </c>
      <c r="AJ431" s="19" t="s">
        <v>185</v>
      </c>
      <c r="AK431" s="21" t="s">
        <v>1190</v>
      </c>
      <c r="AL431" s="22" t="s">
        <v>193</v>
      </c>
    </row>
    <row r="432" spans="1:38" ht="111" hidden="1" customHeight="1" x14ac:dyDescent="0.25">
      <c r="A432" s="8" t="str">
        <f t="shared" si="7"/>
        <v>не указаноне указанотуристско-краеведческойОчная</v>
      </c>
      <c r="B432" s="16">
        <v>424</v>
      </c>
      <c r="C432" s="17" t="s">
        <v>169</v>
      </c>
      <c r="D432" s="17" t="s">
        <v>170</v>
      </c>
      <c r="E432" s="18" t="s">
        <v>226</v>
      </c>
      <c r="F432" s="17" t="s">
        <v>1179</v>
      </c>
      <c r="G432" s="17" t="s">
        <v>1180</v>
      </c>
      <c r="H432" s="18" t="s">
        <v>1198</v>
      </c>
      <c r="I432" s="18"/>
      <c r="J432" s="17" t="s">
        <v>1182</v>
      </c>
      <c r="K432" s="19" t="s">
        <v>1183</v>
      </c>
      <c r="L432" s="18" t="s">
        <v>231</v>
      </c>
      <c r="M432" s="19" t="s">
        <v>98</v>
      </c>
      <c r="N432" s="19" t="s">
        <v>98</v>
      </c>
      <c r="O432" s="19" t="s">
        <v>1199</v>
      </c>
      <c r="P432" s="19" t="s">
        <v>40</v>
      </c>
      <c r="Q432" s="19" t="s">
        <v>185</v>
      </c>
      <c r="R432" s="18" t="s">
        <v>179</v>
      </c>
      <c r="S432" s="19" t="s">
        <v>94</v>
      </c>
      <c r="T432" s="18" t="s">
        <v>1185</v>
      </c>
      <c r="U432" s="18" t="s">
        <v>1186</v>
      </c>
      <c r="V432" s="19" t="s">
        <v>1187</v>
      </c>
      <c r="W432" s="19" t="s">
        <v>185</v>
      </c>
      <c r="X432" s="19" t="s">
        <v>185</v>
      </c>
      <c r="Y432" s="19" t="s">
        <v>236</v>
      </c>
      <c r="Z432" s="19" t="s">
        <v>185</v>
      </c>
      <c r="AA432" s="19" t="s">
        <v>185</v>
      </c>
      <c r="AB432" s="19" t="s">
        <v>1188</v>
      </c>
      <c r="AC432" s="19" t="s">
        <v>185</v>
      </c>
      <c r="AD432" s="19" t="s">
        <v>185</v>
      </c>
      <c r="AE432" s="19" t="s">
        <v>185</v>
      </c>
      <c r="AF432" s="20" t="s">
        <v>238</v>
      </c>
      <c r="AG432" s="19" t="s">
        <v>185</v>
      </c>
      <c r="AH432" s="18" t="s">
        <v>191</v>
      </c>
      <c r="AI432" s="18" t="s">
        <v>191</v>
      </c>
      <c r="AJ432" s="19" t="s">
        <v>185</v>
      </c>
      <c r="AK432" s="21" t="s">
        <v>1190</v>
      </c>
      <c r="AL432" s="22" t="s">
        <v>193</v>
      </c>
    </row>
    <row r="433" spans="1:38" ht="111" hidden="1" customHeight="1" x14ac:dyDescent="0.25">
      <c r="A433" s="8" t="str">
        <f t="shared" si="7"/>
        <v>не указаноне указанотуристско-краеведческойОчная с применением дистанционных образовательных технологий</v>
      </c>
      <c r="B433" s="16">
        <v>425</v>
      </c>
      <c r="C433" s="17" t="s">
        <v>169</v>
      </c>
      <c r="D433" s="17" t="s">
        <v>170</v>
      </c>
      <c r="E433" s="18" t="s">
        <v>226</v>
      </c>
      <c r="F433" s="17" t="s">
        <v>1179</v>
      </c>
      <c r="G433" s="17" t="s">
        <v>1180</v>
      </c>
      <c r="H433" s="18" t="s">
        <v>1200</v>
      </c>
      <c r="I433" s="18"/>
      <c r="J433" s="17" t="s">
        <v>1182</v>
      </c>
      <c r="K433" s="19" t="s">
        <v>1183</v>
      </c>
      <c r="L433" s="18" t="s">
        <v>231</v>
      </c>
      <c r="M433" s="19" t="s">
        <v>98</v>
      </c>
      <c r="N433" s="19" t="s">
        <v>98</v>
      </c>
      <c r="O433" s="19" t="s">
        <v>1199</v>
      </c>
      <c r="P433" s="19" t="s">
        <v>1192</v>
      </c>
      <c r="Q433" s="19" t="s">
        <v>185</v>
      </c>
      <c r="R433" s="18" t="s">
        <v>179</v>
      </c>
      <c r="S433" s="19" t="s">
        <v>94</v>
      </c>
      <c r="T433" s="18" t="s">
        <v>1185</v>
      </c>
      <c r="U433" s="18" t="s">
        <v>1196</v>
      </c>
      <c r="V433" s="19" t="s">
        <v>1187</v>
      </c>
      <c r="W433" s="19" t="s">
        <v>185</v>
      </c>
      <c r="X433" s="19" t="s">
        <v>185</v>
      </c>
      <c r="Y433" s="19" t="s">
        <v>345</v>
      </c>
      <c r="Z433" s="19" t="s">
        <v>185</v>
      </c>
      <c r="AA433" s="19" t="s">
        <v>185</v>
      </c>
      <c r="AB433" s="19" t="s">
        <v>1201</v>
      </c>
      <c r="AC433" s="19" t="s">
        <v>185</v>
      </c>
      <c r="AD433" s="19" t="s">
        <v>185</v>
      </c>
      <c r="AE433" s="19" t="s">
        <v>185</v>
      </c>
      <c r="AF433" s="20" t="s">
        <v>238</v>
      </c>
      <c r="AG433" s="19" t="s">
        <v>185</v>
      </c>
      <c r="AH433" s="18" t="s">
        <v>191</v>
      </c>
      <c r="AI433" s="18" t="s">
        <v>191</v>
      </c>
      <c r="AJ433" s="19" t="s">
        <v>185</v>
      </c>
      <c r="AK433" s="21" t="s">
        <v>1190</v>
      </c>
      <c r="AL433" s="22" t="s">
        <v>193</v>
      </c>
    </row>
    <row r="434" spans="1:38" ht="111" hidden="1" customHeight="1" x14ac:dyDescent="0.25">
      <c r="A434" s="8" t="str">
        <f t="shared" si="7"/>
        <v>не указаноне указаноcоциально-педагогическойОчная</v>
      </c>
      <c r="B434" s="16">
        <v>426</v>
      </c>
      <c r="C434" s="17" t="s">
        <v>169</v>
      </c>
      <c r="D434" s="17" t="s">
        <v>170</v>
      </c>
      <c r="E434" s="18" t="s">
        <v>226</v>
      </c>
      <c r="F434" s="17" t="s">
        <v>1179</v>
      </c>
      <c r="G434" s="17" t="s">
        <v>1180</v>
      </c>
      <c r="H434" s="18" t="s">
        <v>1202</v>
      </c>
      <c r="I434" s="18"/>
      <c r="J434" s="17" t="s">
        <v>1182</v>
      </c>
      <c r="K434" s="19" t="s">
        <v>1183</v>
      </c>
      <c r="L434" s="18" t="s">
        <v>231</v>
      </c>
      <c r="M434" s="19" t="s">
        <v>98</v>
      </c>
      <c r="N434" s="19" t="s">
        <v>98</v>
      </c>
      <c r="O434" s="19" t="s">
        <v>1203</v>
      </c>
      <c r="P434" s="19" t="s">
        <v>40</v>
      </c>
      <c r="Q434" s="19" t="s">
        <v>185</v>
      </c>
      <c r="R434" s="18" t="s">
        <v>179</v>
      </c>
      <c r="S434" s="19" t="s">
        <v>94</v>
      </c>
      <c r="T434" s="18" t="s">
        <v>1185</v>
      </c>
      <c r="U434" s="18" t="s">
        <v>1196</v>
      </c>
      <c r="V434" s="19" t="s">
        <v>1187</v>
      </c>
      <c r="W434" s="19" t="s">
        <v>185</v>
      </c>
      <c r="X434" s="19" t="s">
        <v>185</v>
      </c>
      <c r="Y434" s="19" t="s">
        <v>345</v>
      </c>
      <c r="Z434" s="19" t="s">
        <v>185</v>
      </c>
      <c r="AA434" s="19" t="s">
        <v>185</v>
      </c>
      <c r="AB434" s="19" t="s">
        <v>1188</v>
      </c>
      <c r="AC434" s="19" t="s">
        <v>185</v>
      </c>
      <c r="AD434" s="19" t="s">
        <v>185</v>
      </c>
      <c r="AE434" s="19" t="s">
        <v>185</v>
      </c>
      <c r="AF434" s="20" t="s">
        <v>498</v>
      </c>
      <c r="AG434" s="19" t="s">
        <v>185</v>
      </c>
      <c r="AH434" s="18" t="s">
        <v>191</v>
      </c>
      <c r="AI434" s="18" t="s">
        <v>191</v>
      </c>
      <c r="AJ434" s="19" t="s">
        <v>185</v>
      </c>
      <c r="AK434" s="21" t="s">
        <v>1190</v>
      </c>
      <c r="AL434" s="22" t="s">
        <v>193</v>
      </c>
    </row>
    <row r="435" spans="1:38" ht="111" hidden="1" customHeight="1" x14ac:dyDescent="0.25">
      <c r="A435" s="8" t="str">
        <f t="shared" si="7"/>
        <v>не указаноне указаноадаптированная программаОчная</v>
      </c>
      <c r="B435" s="16">
        <v>427</v>
      </c>
      <c r="C435" s="17" t="s">
        <v>169</v>
      </c>
      <c r="D435" s="17" t="s">
        <v>170</v>
      </c>
      <c r="E435" s="18" t="s">
        <v>226</v>
      </c>
      <c r="F435" s="17" t="s">
        <v>1204</v>
      </c>
      <c r="G435" s="17" t="s">
        <v>1205</v>
      </c>
      <c r="H435" s="18" t="s">
        <v>1206</v>
      </c>
      <c r="I435" s="18"/>
      <c r="J435" s="17" t="s">
        <v>95</v>
      </c>
      <c r="K435" s="19" t="s">
        <v>96</v>
      </c>
      <c r="L435" s="18" t="s">
        <v>231</v>
      </c>
      <c r="M435" s="19" t="s">
        <v>98</v>
      </c>
      <c r="N435" s="19" t="s">
        <v>98</v>
      </c>
      <c r="O435" s="19" t="s">
        <v>99</v>
      </c>
      <c r="P435" s="19" t="s">
        <v>40</v>
      </c>
      <c r="Q435" s="19" t="s">
        <v>185</v>
      </c>
      <c r="R435" s="18" t="s">
        <v>179</v>
      </c>
      <c r="S435" s="19" t="s">
        <v>97</v>
      </c>
      <c r="T435" s="18" t="s">
        <v>1207</v>
      </c>
      <c r="U435" s="18" t="s">
        <v>1208</v>
      </c>
      <c r="V435" s="19" t="s">
        <v>1187</v>
      </c>
      <c r="W435" s="19" t="s">
        <v>185</v>
      </c>
      <c r="X435" s="19" t="s">
        <v>185</v>
      </c>
      <c r="Y435" s="19" t="s">
        <v>1209</v>
      </c>
      <c r="Z435" s="19" t="s">
        <v>185</v>
      </c>
      <c r="AA435" s="19" t="s">
        <v>185</v>
      </c>
      <c r="AB435" s="19" t="s">
        <v>1210</v>
      </c>
      <c r="AC435" s="19" t="s">
        <v>185</v>
      </c>
      <c r="AD435" s="19" t="s">
        <v>185</v>
      </c>
      <c r="AE435" s="19" t="s">
        <v>185</v>
      </c>
      <c r="AF435" s="20" t="s">
        <v>1211</v>
      </c>
      <c r="AG435" s="19" t="s">
        <v>185</v>
      </c>
      <c r="AH435" s="18" t="s">
        <v>191</v>
      </c>
      <c r="AI435" s="18" t="s">
        <v>191</v>
      </c>
      <c r="AJ435" s="19" t="s">
        <v>185</v>
      </c>
      <c r="AK435" s="21" t="s">
        <v>1212</v>
      </c>
      <c r="AL435" s="22" t="s">
        <v>193</v>
      </c>
    </row>
    <row r="436" spans="1:38" ht="111" hidden="1" customHeight="1" x14ac:dyDescent="0.25">
      <c r="A436" s="8" t="str">
        <f t="shared" si="7"/>
        <v>не указано</v>
      </c>
      <c r="B436" s="16">
        <v>428</v>
      </c>
      <c r="C436" s="17" t="s">
        <v>169</v>
      </c>
      <c r="D436" s="17" t="s">
        <v>170</v>
      </c>
      <c r="E436" s="18" t="s">
        <v>226</v>
      </c>
      <c r="F436" s="17" t="s">
        <v>1213</v>
      </c>
      <c r="G436" s="17" t="s">
        <v>1214</v>
      </c>
      <c r="H436" s="18" t="s">
        <v>1215</v>
      </c>
      <c r="I436" s="18"/>
      <c r="J436" s="17" t="s">
        <v>1216</v>
      </c>
      <c r="K436" s="19" t="s">
        <v>340</v>
      </c>
      <c r="L436" s="18" t="s">
        <v>231</v>
      </c>
      <c r="M436" s="19" t="s">
        <v>185</v>
      </c>
      <c r="N436" s="19" t="s">
        <v>185</v>
      </c>
      <c r="O436" s="19" t="s">
        <v>185</v>
      </c>
      <c r="P436" s="19" t="s">
        <v>98</v>
      </c>
      <c r="Q436" s="19" t="s">
        <v>185</v>
      </c>
      <c r="R436" s="18" t="s">
        <v>179</v>
      </c>
      <c r="S436" s="19" t="s">
        <v>94</v>
      </c>
      <c r="T436" s="18" t="s">
        <v>1217</v>
      </c>
      <c r="U436" s="18" t="s">
        <v>1218</v>
      </c>
      <c r="V436" s="19" t="s">
        <v>353</v>
      </c>
      <c r="W436" s="19" t="s">
        <v>185</v>
      </c>
      <c r="X436" s="19" t="s">
        <v>185</v>
      </c>
      <c r="Y436" s="19" t="s">
        <v>236</v>
      </c>
      <c r="Z436" s="19" t="s">
        <v>185</v>
      </c>
      <c r="AA436" s="19" t="s">
        <v>185</v>
      </c>
      <c r="AB436" s="19" t="s">
        <v>1219</v>
      </c>
      <c r="AC436" s="19" t="s">
        <v>185</v>
      </c>
      <c r="AD436" s="19" t="s">
        <v>185</v>
      </c>
      <c r="AE436" s="19" t="s">
        <v>185</v>
      </c>
      <c r="AF436" s="20" t="s">
        <v>315</v>
      </c>
      <c r="AG436" s="19" t="s">
        <v>185</v>
      </c>
      <c r="AH436" s="18" t="s">
        <v>191</v>
      </c>
      <c r="AI436" s="18" t="s">
        <v>191</v>
      </c>
      <c r="AJ436" s="19" t="s">
        <v>185</v>
      </c>
      <c r="AK436" s="21" t="s">
        <v>1220</v>
      </c>
      <c r="AL436" s="22" t="s">
        <v>193</v>
      </c>
    </row>
    <row r="437" spans="1:38" ht="114.75" hidden="1" customHeight="1" x14ac:dyDescent="0.25">
      <c r="A437" s="8" t="str">
        <f t="shared" si="7"/>
        <v>не указаноне указаноОчная</v>
      </c>
      <c r="B437" s="16">
        <v>429</v>
      </c>
      <c r="C437" s="17" t="s">
        <v>169</v>
      </c>
      <c r="D437" s="17" t="s">
        <v>170</v>
      </c>
      <c r="E437" s="18" t="s">
        <v>226</v>
      </c>
      <c r="F437" s="17" t="s">
        <v>1221</v>
      </c>
      <c r="G437" s="17" t="s">
        <v>1222</v>
      </c>
      <c r="H437" s="18" t="s">
        <v>1223</v>
      </c>
      <c r="I437" s="18"/>
      <c r="J437" s="17" t="s">
        <v>1224</v>
      </c>
      <c r="K437" s="19" t="s">
        <v>1225</v>
      </c>
      <c r="L437" s="18" t="s">
        <v>231</v>
      </c>
      <c r="M437" s="19" t="s">
        <v>98</v>
      </c>
      <c r="N437" s="19" t="s">
        <v>98</v>
      </c>
      <c r="O437" s="19" t="s">
        <v>185</v>
      </c>
      <c r="P437" s="19" t="s">
        <v>40</v>
      </c>
      <c r="Q437" s="19" t="s">
        <v>185</v>
      </c>
      <c r="R437" s="18" t="s">
        <v>179</v>
      </c>
      <c r="S437" s="19" t="s">
        <v>1226</v>
      </c>
      <c r="T437" s="18" t="s">
        <v>1207</v>
      </c>
      <c r="U437" s="18" t="s">
        <v>1208</v>
      </c>
      <c r="V437" s="19" t="s">
        <v>1187</v>
      </c>
      <c r="W437" s="19" t="s">
        <v>185</v>
      </c>
      <c r="X437" s="19" t="s">
        <v>185</v>
      </c>
      <c r="Y437" s="19" t="s">
        <v>345</v>
      </c>
      <c r="Z437" s="19" t="s">
        <v>185</v>
      </c>
      <c r="AA437" s="19" t="s">
        <v>185</v>
      </c>
      <c r="AB437" s="19" t="s">
        <v>1227</v>
      </c>
      <c r="AC437" s="19" t="s">
        <v>185</v>
      </c>
      <c r="AD437" s="19" t="s">
        <v>185</v>
      </c>
      <c r="AE437" s="19" t="s">
        <v>185</v>
      </c>
      <c r="AF437" s="20" t="s">
        <v>315</v>
      </c>
      <c r="AG437" s="19" t="s">
        <v>185</v>
      </c>
      <c r="AH437" s="18" t="s">
        <v>191</v>
      </c>
      <c r="AI437" s="18" t="s">
        <v>191</v>
      </c>
      <c r="AJ437" s="19" t="s">
        <v>185</v>
      </c>
      <c r="AK437" s="21" t="s">
        <v>1228</v>
      </c>
      <c r="AL437" s="22" t="s">
        <v>193</v>
      </c>
    </row>
    <row r="438" spans="1:38" ht="114.75" hidden="1" customHeight="1" x14ac:dyDescent="0.25">
      <c r="A438" s="8" t="str">
        <f t="shared" si="7"/>
        <v>не указаноне указаноОчно-заочная</v>
      </c>
      <c r="B438" s="16">
        <v>430</v>
      </c>
      <c r="C438" s="17" t="s">
        <v>169</v>
      </c>
      <c r="D438" s="17" t="s">
        <v>170</v>
      </c>
      <c r="E438" s="18" t="s">
        <v>226</v>
      </c>
      <c r="F438" s="17" t="s">
        <v>1221</v>
      </c>
      <c r="G438" s="17" t="s">
        <v>1222</v>
      </c>
      <c r="H438" s="18" t="s">
        <v>1229</v>
      </c>
      <c r="I438" s="18"/>
      <c r="J438" s="17" t="s">
        <v>1224</v>
      </c>
      <c r="K438" s="19" t="s">
        <v>1225</v>
      </c>
      <c r="L438" s="18" t="s">
        <v>231</v>
      </c>
      <c r="M438" s="19" t="s">
        <v>98</v>
      </c>
      <c r="N438" s="19" t="s">
        <v>98</v>
      </c>
      <c r="O438" s="19" t="s">
        <v>185</v>
      </c>
      <c r="P438" s="19" t="s">
        <v>513</v>
      </c>
      <c r="Q438" s="19" t="s">
        <v>185</v>
      </c>
      <c r="R438" s="18" t="s">
        <v>179</v>
      </c>
      <c r="S438" s="19" t="s">
        <v>1226</v>
      </c>
      <c r="T438" s="18" t="s">
        <v>1207</v>
      </c>
      <c r="U438" s="18" t="s">
        <v>1208</v>
      </c>
      <c r="V438" s="19" t="s">
        <v>1187</v>
      </c>
      <c r="W438" s="19" t="s">
        <v>185</v>
      </c>
      <c r="X438" s="19" t="s">
        <v>185</v>
      </c>
      <c r="Y438" s="19" t="s">
        <v>236</v>
      </c>
      <c r="Z438" s="19" t="s">
        <v>185</v>
      </c>
      <c r="AA438" s="19" t="s">
        <v>185</v>
      </c>
      <c r="AB438" s="19" t="s">
        <v>1227</v>
      </c>
      <c r="AC438" s="19" t="s">
        <v>185</v>
      </c>
      <c r="AD438" s="19" t="s">
        <v>185</v>
      </c>
      <c r="AE438" s="19" t="s">
        <v>185</v>
      </c>
      <c r="AF438" s="20" t="s">
        <v>315</v>
      </c>
      <c r="AG438" s="19" t="s">
        <v>185</v>
      </c>
      <c r="AH438" s="18" t="s">
        <v>191</v>
      </c>
      <c r="AI438" s="18" t="s">
        <v>191</v>
      </c>
      <c r="AJ438" s="19" t="s">
        <v>185</v>
      </c>
      <c r="AK438" s="21" t="s">
        <v>1228</v>
      </c>
      <c r="AL438" s="22" t="s">
        <v>193</v>
      </c>
    </row>
    <row r="439" spans="1:38" ht="114.75" hidden="1" customHeight="1" x14ac:dyDescent="0.25">
      <c r="A439" s="8" t="str">
        <f t="shared" si="7"/>
        <v>не указаноне указаноОчно-заочная с применением дистанционных образовательных технологий</v>
      </c>
      <c r="B439" s="16">
        <v>431</v>
      </c>
      <c r="C439" s="17" t="s">
        <v>169</v>
      </c>
      <c r="D439" s="17" t="s">
        <v>170</v>
      </c>
      <c r="E439" s="18" t="s">
        <v>226</v>
      </c>
      <c r="F439" s="17" t="s">
        <v>1221</v>
      </c>
      <c r="G439" s="17" t="s">
        <v>1222</v>
      </c>
      <c r="H439" s="18" t="s">
        <v>1230</v>
      </c>
      <c r="I439" s="18"/>
      <c r="J439" s="17" t="s">
        <v>1224</v>
      </c>
      <c r="K439" s="19" t="s">
        <v>1225</v>
      </c>
      <c r="L439" s="18" t="s">
        <v>231</v>
      </c>
      <c r="M439" s="19" t="s">
        <v>98</v>
      </c>
      <c r="N439" s="19" t="s">
        <v>98</v>
      </c>
      <c r="O439" s="19" t="s">
        <v>185</v>
      </c>
      <c r="P439" s="19" t="s">
        <v>1231</v>
      </c>
      <c r="Q439" s="19" t="s">
        <v>185</v>
      </c>
      <c r="R439" s="18" t="s">
        <v>179</v>
      </c>
      <c r="S439" s="19" t="s">
        <v>1226</v>
      </c>
      <c r="T439" s="18" t="s">
        <v>1207</v>
      </c>
      <c r="U439" s="18" t="s">
        <v>1208</v>
      </c>
      <c r="V439" s="19" t="s">
        <v>1187</v>
      </c>
      <c r="W439" s="19" t="s">
        <v>185</v>
      </c>
      <c r="X439" s="19" t="s">
        <v>185</v>
      </c>
      <c r="Y439" s="19" t="s">
        <v>345</v>
      </c>
      <c r="Z439" s="19" t="s">
        <v>185</v>
      </c>
      <c r="AA439" s="19" t="s">
        <v>185</v>
      </c>
      <c r="AB439" s="19" t="s">
        <v>1227</v>
      </c>
      <c r="AC439" s="19" t="s">
        <v>185</v>
      </c>
      <c r="AD439" s="19" t="s">
        <v>185</v>
      </c>
      <c r="AE439" s="19" t="s">
        <v>185</v>
      </c>
      <c r="AF439" s="20" t="s">
        <v>1232</v>
      </c>
      <c r="AG439" s="19" t="s">
        <v>185</v>
      </c>
      <c r="AH439" s="18" t="s">
        <v>191</v>
      </c>
      <c r="AI439" s="18" t="s">
        <v>191</v>
      </c>
      <c r="AJ439" s="19" t="s">
        <v>185</v>
      </c>
      <c r="AK439" s="21" t="s">
        <v>1228</v>
      </c>
      <c r="AL439" s="22" t="s">
        <v>193</v>
      </c>
    </row>
    <row r="440" spans="1:38" ht="114.75" hidden="1" customHeight="1" x14ac:dyDescent="0.25">
      <c r="A440" s="8" t="str">
        <f t="shared" si="7"/>
        <v>не указаноне указаноЗаочная</v>
      </c>
      <c r="B440" s="16">
        <v>432</v>
      </c>
      <c r="C440" s="17" t="s">
        <v>169</v>
      </c>
      <c r="D440" s="17" t="s">
        <v>170</v>
      </c>
      <c r="E440" s="18" t="s">
        <v>226</v>
      </c>
      <c r="F440" s="17" t="s">
        <v>1221</v>
      </c>
      <c r="G440" s="17" t="s">
        <v>1222</v>
      </c>
      <c r="H440" s="18" t="s">
        <v>1233</v>
      </c>
      <c r="I440" s="18"/>
      <c r="J440" s="17" t="s">
        <v>1224</v>
      </c>
      <c r="K440" s="19" t="s">
        <v>1225</v>
      </c>
      <c r="L440" s="18" t="s">
        <v>231</v>
      </c>
      <c r="M440" s="19" t="s">
        <v>98</v>
      </c>
      <c r="N440" s="19" t="s">
        <v>98</v>
      </c>
      <c r="O440" s="19" t="s">
        <v>185</v>
      </c>
      <c r="P440" s="19" t="s">
        <v>482</v>
      </c>
      <c r="Q440" s="19" t="s">
        <v>185</v>
      </c>
      <c r="R440" s="18" t="s">
        <v>179</v>
      </c>
      <c r="S440" s="19" t="s">
        <v>1226</v>
      </c>
      <c r="T440" s="18" t="s">
        <v>1207</v>
      </c>
      <c r="U440" s="18" t="s">
        <v>1208</v>
      </c>
      <c r="V440" s="19" t="s">
        <v>1187</v>
      </c>
      <c r="W440" s="19" t="s">
        <v>185</v>
      </c>
      <c r="X440" s="19" t="s">
        <v>185</v>
      </c>
      <c r="Y440" s="19" t="s">
        <v>345</v>
      </c>
      <c r="Z440" s="19" t="s">
        <v>185</v>
      </c>
      <c r="AA440" s="19" t="s">
        <v>185</v>
      </c>
      <c r="AB440" s="19" t="s">
        <v>1227</v>
      </c>
      <c r="AC440" s="19" t="s">
        <v>185</v>
      </c>
      <c r="AD440" s="19" t="s">
        <v>185</v>
      </c>
      <c r="AE440" s="19" t="s">
        <v>185</v>
      </c>
      <c r="AF440" s="20" t="s">
        <v>315</v>
      </c>
      <c r="AG440" s="19" t="s">
        <v>185</v>
      </c>
      <c r="AH440" s="18" t="s">
        <v>191</v>
      </c>
      <c r="AI440" s="18" t="s">
        <v>191</v>
      </c>
      <c r="AJ440" s="19" t="s">
        <v>185</v>
      </c>
      <c r="AK440" s="21" t="s">
        <v>1228</v>
      </c>
      <c r="AL440" s="22" t="s">
        <v>193</v>
      </c>
    </row>
    <row r="441" spans="1:38" ht="114.75" hidden="1" customHeight="1" x14ac:dyDescent="0.25">
      <c r="A441" s="8" t="str">
        <f t="shared" si="7"/>
        <v>не указаноне указаноЗаочная с применением дистанционных образовательных технологий и электронного обучения</v>
      </c>
      <c r="B441" s="23">
        <v>433</v>
      </c>
      <c r="C441" s="24" t="s">
        <v>169</v>
      </c>
      <c r="D441" s="24" t="s">
        <v>170</v>
      </c>
      <c r="E441" s="25" t="s">
        <v>226</v>
      </c>
      <c r="F441" s="24" t="s">
        <v>1221</v>
      </c>
      <c r="G441" s="24" t="s">
        <v>1222</v>
      </c>
      <c r="H441" s="25" t="s">
        <v>1234</v>
      </c>
      <c r="I441" s="25"/>
      <c r="J441" s="24" t="s">
        <v>1224</v>
      </c>
      <c r="K441" s="26" t="s">
        <v>1225</v>
      </c>
      <c r="L441" s="25" t="s">
        <v>231</v>
      </c>
      <c r="M441" s="26" t="s">
        <v>98</v>
      </c>
      <c r="N441" s="26" t="s">
        <v>98</v>
      </c>
      <c r="O441" s="26" t="s">
        <v>185</v>
      </c>
      <c r="P441" s="26" t="s">
        <v>1235</v>
      </c>
      <c r="Q441" s="26" t="s">
        <v>185</v>
      </c>
      <c r="R441" s="25" t="s">
        <v>179</v>
      </c>
      <c r="S441" s="26" t="s">
        <v>1226</v>
      </c>
      <c r="T441" s="25" t="s">
        <v>1207</v>
      </c>
      <c r="U441" s="25" t="s">
        <v>1208</v>
      </c>
      <c r="V441" s="26" t="s">
        <v>1187</v>
      </c>
      <c r="W441" s="26" t="s">
        <v>185</v>
      </c>
      <c r="X441" s="26" t="s">
        <v>185</v>
      </c>
      <c r="Y441" s="26" t="s">
        <v>345</v>
      </c>
      <c r="Z441" s="26" t="s">
        <v>185</v>
      </c>
      <c r="AA441" s="26" t="s">
        <v>185</v>
      </c>
      <c r="AB441" s="26" t="s">
        <v>1227</v>
      </c>
      <c r="AC441" s="26" t="s">
        <v>185</v>
      </c>
      <c r="AD441" s="26" t="s">
        <v>185</v>
      </c>
      <c r="AE441" s="26" t="s">
        <v>185</v>
      </c>
      <c r="AF441" s="27" t="s">
        <v>315</v>
      </c>
      <c r="AG441" s="26" t="s">
        <v>185</v>
      </c>
      <c r="AH441" s="25" t="s">
        <v>191</v>
      </c>
      <c r="AI441" s="25" t="s">
        <v>191</v>
      </c>
      <c r="AJ441" s="26" t="s">
        <v>185</v>
      </c>
      <c r="AK441" s="28" t="s">
        <v>1228</v>
      </c>
      <c r="AL441" s="29" t="s">
        <v>193</v>
      </c>
    </row>
    <row r="442" spans="1:38" ht="114.75" hidden="1" customHeight="1" x14ac:dyDescent="0.25">
      <c r="A442" s="8" t="str">
        <f t="shared" si="7"/>
        <v>Физические лица за исключением лиц с ОВЗ и инвалидов38.02.05 Товароведение и экспертиза качества потребительских товаровОсновное общее образованиеОчная</v>
      </c>
      <c r="B442" s="30">
        <v>434</v>
      </c>
      <c r="C442" s="31" t="s">
        <v>169</v>
      </c>
      <c r="D442" s="31" t="s">
        <v>170</v>
      </c>
      <c r="E442" s="32" t="s">
        <v>226</v>
      </c>
      <c r="F442" s="31" t="s">
        <v>394</v>
      </c>
      <c r="G442" s="31" t="s">
        <v>395</v>
      </c>
      <c r="H442" s="32" t="s">
        <v>1236</v>
      </c>
      <c r="I442" s="32"/>
      <c r="J442" s="31" t="s">
        <v>73</v>
      </c>
      <c r="K442" s="33" t="s">
        <v>74</v>
      </c>
      <c r="L442" s="32" t="s">
        <v>231</v>
      </c>
      <c r="M442" s="33" t="s">
        <v>37</v>
      </c>
      <c r="N442" s="33" t="s">
        <v>538</v>
      </c>
      <c r="O442" s="33" t="s">
        <v>39</v>
      </c>
      <c r="P442" s="33" t="s">
        <v>40</v>
      </c>
      <c r="Q442" s="33" t="s">
        <v>185</v>
      </c>
      <c r="R442" s="32" t="s">
        <v>179</v>
      </c>
      <c r="S442" s="33" t="s">
        <v>398</v>
      </c>
      <c r="T442" s="32" t="s">
        <v>0</v>
      </c>
      <c r="U442" s="32" t="s">
        <v>399</v>
      </c>
      <c r="V442" s="33" t="s">
        <v>400</v>
      </c>
      <c r="W442" s="33" t="s">
        <v>185</v>
      </c>
      <c r="X442" s="33" t="s">
        <v>185</v>
      </c>
      <c r="Y442" s="33" t="s">
        <v>236</v>
      </c>
      <c r="Z442" s="33" t="s">
        <v>185</v>
      </c>
      <c r="AA442" s="33" t="s">
        <v>185</v>
      </c>
      <c r="AB442" s="33" t="s">
        <v>1237</v>
      </c>
      <c r="AC442" s="33" t="s">
        <v>185</v>
      </c>
      <c r="AD442" s="33" t="s">
        <v>185</v>
      </c>
      <c r="AE442" s="33" t="s">
        <v>185</v>
      </c>
      <c r="AF442" s="34" t="s">
        <v>315</v>
      </c>
      <c r="AG442" s="33" t="s">
        <v>185</v>
      </c>
      <c r="AH442" s="32" t="s">
        <v>191</v>
      </c>
      <c r="AI442" s="32" t="s">
        <v>191</v>
      </c>
      <c r="AJ442" s="33" t="s">
        <v>185</v>
      </c>
      <c r="AK442" s="35" t="s">
        <v>407</v>
      </c>
      <c r="AL442" s="36" t="s">
        <v>193</v>
      </c>
    </row>
    <row r="443" spans="1:38" ht="114.75" hidden="1" customHeight="1" x14ac:dyDescent="0.25">
      <c r="A443" s="8" t="str">
        <f t="shared" si="7"/>
        <v>Физические лица с ОВЗ и инвалиды13.01.10 Электромонтер по ремонту и обслуживанию электрооборудования (по отраслям)Основное общее образованиеОчная</v>
      </c>
      <c r="B443" s="30">
        <v>435</v>
      </c>
      <c r="C443" s="31" t="s">
        <v>169</v>
      </c>
      <c r="D443" s="31" t="s">
        <v>170</v>
      </c>
      <c r="E443" s="32" t="s">
        <v>226</v>
      </c>
      <c r="F443" s="31" t="s">
        <v>394</v>
      </c>
      <c r="G443" s="31" t="s">
        <v>395</v>
      </c>
      <c r="H443" s="37" t="s">
        <v>1238</v>
      </c>
      <c r="I443" s="32"/>
      <c r="J443" s="31" t="s">
        <v>6</v>
      </c>
      <c r="K443" s="33" t="s">
        <v>7</v>
      </c>
      <c r="L443" s="32" t="s">
        <v>231</v>
      </c>
      <c r="M443" s="33" t="s">
        <v>50</v>
      </c>
      <c r="N443" s="33" t="s">
        <v>42</v>
      </c>
      <c r="O443" s="33" t="s">
        <v>39</v>
      </c>
      <c r="P443" s="33" t="s">
        <v>40</v>
      </c>
      <c r="Q443" s="33" t="s">
        <v>185</v>
      </c>
      <c r="R443" s="32" t="s">
        <v>179</v>
      </c>
      <c r="S443" s="33" t="s">
        <v>398</v>
      </c>
      <c r="T443" s="32" t="s">
        <v>0</v>
      </c>
      <c r="U443" s="32" t="s">
        <v>399</v>
      </c>
      <c r="V443" s="33" t="s">
        <v>400</v>
      </c>
      <c r="W443" s="33" t="s">
        <v>185</v>
      </c>
      <c r="X443" s="33" t="s">
        <v>185</v>
      </c>
      <c r="Y443" s="33" t="s">
        <v>236</v>
      </c>
      <c r="Z443" s="33" t="s">
        <v>185</v>
      </c>
      <c r="AA443" s="33" t="s">
        <v>185</v>
      </c>
      <c r="AB443" s="33" t="s">
        <v>1237</v>
      </c>
      <c r="AC443" s="33" t="s">
        <v>185</v>
      </c>
      <c r="AD443" s="33" t="s">
        <v>185</v>
      </c>
      <c r="AE443" s="33" t="s">
        <v>185</v>
      </c>
      <c r="AF443" s="34" t="s">
        <v>315</v>
      </c>
      <c r="AG443" s="33" t="s">
        <v>185</v>
      </c>
      <c r="AH443" s="32" t="s">
        <v>191</v>
      </c>
      <c r="AI443" s="32" t="s">
        <v>191</v>
      </c>
      <c r="AJ443" s="33" t="s">
        <v>185</v>
      </c>
      <c r="AK443" s="35" t="s">
        <v>407</v>
      </c>
      <c r="AL443" s="36" t="s">
        <v>193</v>
      </c>
    </row>
    <row r="444" spans="1:38" ht="114.75" hidden="1" customHeight="1" x14ac:dyDescent="0.25">
      <c r="A444" s="8" t="str">
        <f t="shared" si="7"/>
        <v>Физические лица с ОВЗ и инвалиды34.02.01 Сестринское делоСреднее общее образованиеОчно-заочная</v>
      </c>
      <c r="B444" s="30">
        <v>436</v>
      </c>
      <c r="C444" s="31" t="s">
        <v>169</v>
      </c>
      <c r="D444" s="31" t="s">
        <v>170</v>
      </c>
      <c r="E444" s="32" t="s">
        <v>226</v>
      </c>
      <c r="F444" s="31" t="s">
        <v>394</v>
      </c>
      <c r="G444" s="31" t="s">
        <v>395</v>
      </c>
      <c r="H444" s="37" t="s">
        <v>1239</v>
      </c>
      <c r="I444" s="32"/>
      <c r="J444" s="31" t="s">
        <v>73</v>
      </c>
      <c r="K444" s="33" t="s">
        <v>74</v>
      </c>
      <c r="L444" s="32" t="s">
        <v>231</v>
      </c>
      <c r="M444" s="33" t="s">
        <v>50</v>
      </c>
      <c r="N444" s="33" t="s">
        <v>508</v>
      </c>
      <c r="O444" s="33" t="s">
        <v>87</v>
      </c>
      <c r="P444" s="33" t="s">
        <v>513</v>
      </c>
      <c r="Q444" s="33" t="s">
        <v>185</v>
      </c>
      <c r="R444" s="32" t="s">
        <v>179</v>
      </c>
      <c r="S444" s="33" t="s">
        <v>398</v>
      </c>
      <c r="T444" s="32" t="s">
        <v>0</v>
      </c>
      <c r="U444" s="32" t="s">
        <v>399</v>
      </c>
      <c r="V444" s="33" t="s">
        <v>400</v>
      </c>
      <c r="W444" s="33" t="s">
        <v>185</v>
      </c>
      <c r="X444" s="33" t="s">
        <v>185</v>
      </c>
      <c r="Y444" s="33" t="s">
        <v>236</v>
      </c>
      <c r="Z444" s="33" t="s">
        <v>185</v>
      </c>
      <c r="AA444" s="33" t="s">
        <v>185</v>
      </c>
      <c r="AB444" s="33" t="s">
        <v>1237</v>
      </c>
      <c r="AC444" s="33" t="s">
        <v>185</v>
      </c>
      <c r="AD444" s="33" t="s">
        <v>185</v>
      </c>
      <c r="AE444" s="33" t="s">
        <v>185</v>
      </c>
      <c r="AF444" s="34" t="s">
        <v>315</v>
      </c>
      <c r="AG444" s="33" t="s">
        <v>185</v>
      </c>
      <c r="AH444" s="32" t="s">
        <v>191</v>
      </c>
      <c r="AI444" s="32" t="s">
        <v>191</v>
      </c>
      <c r="AJ444" s="33" t="s">
        <v>185</v>
      </c>
      <c r="AK444" s="35" t="s">
        <v>407</v>
      </c>
      <c r="AL444" s="36" t="s">
        <v>193</v>
      </c>
    </row>
    <row r="445" spans="1:38" ht="102.75" hidden="1" customHeight="1" thickBot="1" x14ac:dyDescent="0.3">
      <c r="A445" s="8" t="str">
        <f t="shared" si="7"/>
        <v>Физические лица с ОВЗ и инвалиды34.02.01 Сестринское делоСреднее общее образованиеОчно-заочная</v>
      </c>
      <c r="B445" s="30">
        <v>436</v>
      </c>
      <c r="C445" s="31" t="s">
        <v>169</v>
      </c>
      <c r="D445" s="31" t="s">
        <v>170</v>
      </c>
      <c r="E445" s="32" t="s">
        <v>226</v>
      </c>
      <c r="F445" s="31" t="s">
        <v>394</v>
      </c>
      <c r="G445" s="31" t="s">
        <v>395</v>
      </c>
      <c r="H445" s="37" t="s">
        <v>1239</v>
      </c>
      <c r="I445" s="32"/>
      <c r="J445" s="31" t="s">
        <v>73</v>
      </c>
      <c r="K445" s="33" t="s">
        <v>74</v>
      </c>
      <c r="L445" s="32" t="s">
        <v>231</v>
      </c>
      <c r="M445" s="33" t="s">
        <v>50</v>
      </c>
      <c r="N445" s="33" t="s">
        <v>508</v>
      </c>
      <c r="O445" s="33" t="s">
        <v>87</v>
      </c>
      <c r="P445" s="33" t="s">
        <v>513</v>
      </c>
      <c r="Q445" s="33" t="s">
        <v>185</v>
      </c>
      <c r="R445" s="32" t="s">
        <v>179</v>
      </c>
      <c r="S445" s="33" t="s">
        <v>398</v>
      </c>
      <c r="T445" s="32" t="s">
        <v>0</v>
      </c>
      <c r="U445" s="32" t="s">
        <v>399</v>
      </c>
      <c r="V445" s="33" t="s">
        <v>400</v>
      </c>
      <c r="W445" s="33" t="s">
        <v>185</v>
      </c>
      <c r="X445" s="33" t="s">
        <v>185</v>
      </c>
      <c r="Y445" s="33" t="s">
        <v>236</v>
      </c>
      <c r="Z445" s="33" t="s">
        <v>185</v>
      </c>
      <c r="AA445" s="33" t="s">
        <v>185</v>
      </c>
      <c r="AB445" s="33" t="s">
        <v>1237</v>
      </c>
      <c r="AC445" s="33" t="s">
        <v>185</v>
      </c>
      <c r="AD445" s="33" t="s">
        <v>185</v>
      </c>
      <c r="AE445" s="33" t="s">
        <v>185</v>
      </c>
      <c r="AF445" s="34" t="s">
        <v>315</v>
      </c>
      <c r="AG445" s="33" t="s">
        <v>185</v>
      </c>
      <c r="AH445" s="32" t="s">
        <v>191</v>
      </c>
      <c r="AI445" s="32" t="s">
        <v>191</v>
      </c>
      <c r="AJ445" s="33" t="s">
        <v>185</v>
      </c>
      <c r="AK445" s="35" t="s">
        <v>407</v>
      </c>
      <c r="AL445" s="36" t="s">
        <v>193</v>
      </c>
    </row>
    <row r="446" spans="1:38" ht="154.5" hidden="1" customHeight="1" thickBot="1" x14ac:dyDescent="0.3">
      <c r="A446" s="8" t="str">
        <f>M446&amp;N446&amp;O446&amp;P446</f>
        <v>Физические лица за исключением лиц с ОВЗ и инвалидов09.01.04 Наладчик аппаратных и программных средств инфокоммуникационных системОсновное общее образованиеОчная</v>
      </c>
      <c r="B446" s="30">
        <v>436</v>
      </c>
      <c r="C446" s="31" t="s">
        <v>169</v>
      </c>
      <c r="D446" s="31" t="s">
        <v>170</v>
      </c>
      <c r="E446" s="32" t="s">
        <v>226</v>
      </c>
      <c r="F446" s="50" t="s">
        <v>394</v>
      </c>
      <c r="G446" s="50" t="s">
        <v>395</v>
      </c>
      <c r="H446" s="51" t="s">
        <v>1264</v>
      </c>
      <c r="I446" s="32"/>
      <c r="J446" s="50" t="s">
        <v>1263</v>
      </c>
      <c r="K446" s="52" t="s">
        <v>7</v>
      </c>
      <c r="L446" s="51" t="s">
        <v>231</v>
      </c>
      <c r="M446" s="47" t="s">
        <v>37</v>
      </c>
      <c r="N446" s="47" t="s">
        <v>1262</v>
      </c>
      <c r="O446" s="33" t="s">
        <v>39</v>
      </c>
      <c r="P446" s="52" t="s">
        <v>40</v>
      </c>
      <c r="Q446" s="33" t="s">
        <v>185</v>
      </c>
      <c r="R446" s="32" t="s">
        <v>179</v>
      </c>
      <c r="S446" s="52" t="s">
        <v>37</v>
      </c>
      <c r="T446" s="51" t="s">
        <v>0</v>
      </c>
      <c r="U446" s="51" t="s">
        <v>0</v>
      </c>
      <c r="V446" s="52" t="s">
        <v>1265</v>
      </c>
      <c r="W446" s="33" t="s">
        <v>185</v>
      </c>
      <c r="X446" s="33" t="s">
        <v>185</v>
      </c>
      <c r="Y446" s="52" t="s">
        <v>1266</v>
      </c>
      <c r="Z446" s="33" t="s">
        <v>185</v>
      </c>
      <c r="AA446" s="33" t="s">
        <v>185</v>
      </c>
      <c r="AB446" s="33" t="s">
        <v>1237</v>
      </c>
      <c r="AC446" s="33" t="s">
        <v>185</v>
      </c>
      <c r="AD446" s="33" t="s">
        <v>185</v>
      </c>
      <c r="AE446" s="33" t="s">
        <v>185</v>
      </c>
      <c r="AF446" s="52" t="s">
        <v>1267</v>
      </c>
      <c r="AG446" s="33" t="s">
        <v>185</v>
      </c>
      <c r="AH446" s="32" t="s">
        <v>191</v>
      </c>
      <c r="AI446" s="32" t="s">
        <v>191</v>
      </c>
      <c r="AJ446" s="33" t="s">
        <v>185</v>
      </c>
      <c r="AK446" s="53" t="s">
        <v>1268</v>
      </c>
      <c r="AL446" s="53" t="s">
        <v>193</v>
      </c>
    </row>
    <row r="450" spans="8:14" x14ac:dyDescent="0.25">
      <c r="H450" s="38" t="s">
        <v>779</v>
      </c>
    </row>
    <row r="451" spans="8:14" x14ac:dyDescent="0.25">
      <c r="L451" s="3" t="s">
        <v>37</v>
      </c>
      <c r="M451" s="3" t="s">
        <v>1262</v>
      </c>
      <c r="N451" s="3" t="s">
        <v>39</v>
      </c>
    </row>
    <row r="453" spans="8:14" x14ac:dyDescent="0.25">
      <c r="L453" s="3" t="b">
        <f>L451=S446</f>
        <v>1</v>
      </c>
      <c r="M453" s="3" t="b">
        <f>M451=N446</f>
        <v>1</v>
      </c>
      <c r="N453" s="3" t="b">
        <f>N451=O446</f>
        <v>1</v>
      </c>
    </row>
  </sheetData>
  <autoFilter ref="A5:AR446">
    <filterColumn colId="10">
      <filters>
        <filter val="Организация проведения общественно-значимых мероприятий в сфере образования, науки и молодежной политики"/>
      </filters>
    </filterColumn>
    <filterColumn colId="11">
      <filters>
        <filter val="Работа"/>
      </filters>
    </filterColumn>
  </autoFilter>
  <mergeCells count="34">
    <mergeCell ref="AJ3:AJ4"/>
    <mergeCell ref="AK3:AK4"/>
    <mergeCell ref="AL3:AL4"/>
    <mergeCell ref="AE3:AE4"/>
    <mergeCell ref="AF3:AF4"/>
    <mergeCell ref="AG3:AG4"/>
    <mergeCell ref="AH3:AH4"/>
    <mergeCell ref="AI3:AI4"/>
    <mergeCell ref="Z3:Z4"/>
    <mergeCell ref="AA3:AA4"/>
    <mergeCell ref="AB3:AB4"/>
    <mergeCell ref="AC3:AC4"/>
    <mergeCell ref="AD3:AD4"/>
    <mergeCell ref="U3:U4"/>
    <mergeCell ref="V3:V4"/>
    <mergeCell ref="W3:W4"/>
    <mergeCell ref="X3:X4"/>
    <mergeCell ref="Y3:Y4"/>
    <mergeCell ref="B1:AA1"/>
    <mergeCell ref="B2:C2"/>
    <mergeCell ref="B3:B4"/>
    <mergeCell ref="C3:D3"/>
    <mergeCell ref="E3:E4"/>
    <mergeCell ref="F3:G3"/>
    <mergeCell ref="H3:H4"/>
    <mergeCell ref="J3:L3"/>
    <mergeCell ref="M3:M4"/>
    <mergeCell ref="N3:N4"/>
    <mergeCell ref="O3:O4"/>
    <mergeCell ref="P3:P4"/>
    <mergeCell ref="Q3:Q4"/>
    <mergeCell ref="R3:R4"/>
    <mergeCell ref="S3:S4"/>
    <mergeCell ref="T3:T4"/>
  </mergeCells>
  <pageMargins left="0.70866141732283472" right="0.70866141732283472" top="0.74803149606299213" bottom="0.74803149606299213" header="0.31496062992125984" footer="0.31496062992125984"/>
  <pageSetup paperSize="9" scale="1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H16" sqref="H16"/>
    </sheetView>
  </sheetViews>
  <sheetFormatPr defaultRowHeight="15" x14ac:dyDescent="0.25"/>
  <cols>
    <col min="4" max="4" width="20" customWidth="1"/>
    <col min="18" max="19" width="13.140625" customWidth="1"/>
  </cols>
  <sheetData>
    <row r="1" spans="1:19" ht="15.75" x14ac:dyDescent="0.25">
      <c r="A1" s="269" t="s">
        <v>1415</v>
      </c>
    </row>
    <row r="2" spans="1:19" ht="15.75" x14ac:dyDescent="0.25">
      <c r="A2" s="269" t="s">
        <v>1416</v>
      </c>
    </row>
    <row r="3" spans="1:19" ht="93" customHeight="1" x14ac:dyDescent="0.25">
      <c r="A3" s="444" t="s">
        <v>1417</v>
      </c>
      <c r="B3" s="441" t="s">
        <v>1418</v>
      </c>
      <c r="C3" s="441" t="s">
        <v>1419</v>
      </c>
      <c r="D3" s="441" t="s">
        <v>1420</v>
      </c>
      <c r="E3" s="441" t="s">
        <v>1421</v>
      </c>
      <c r="F3" s="441" t="s">
        <v>1422</v>
      </c>
      <c r="G3" s="441" t="s">
        <v>1423</v>
      </c>
      <c r="H3" s="441" t="s">
        <v>1424</v>
      </c>
      <c r="I3" s="441" t="s">
        <v>1425</v>
      </c>
      <c r="J3" s="441" t="s">
        <v>1426</v>
      </c>
      <c r="K3" s="441" t="s">
        <v>1427</v>
      </c>
      <c r="L3" s="441" t="s">
        <v>1428</v>
      </c>
      <c r="M3" s="270" t="s">
        <v>1429</v>
      </c>
      <c r="N3" s="441" t="s">
        <v>1432</v>
      </c>
      <c r="O3" s="441" t="s">
        <v>1433</v>
      </c>
      <c r="P3" s="441" t="s">
        <v>158</v>
      </c>
      <c r="Q3" s="441" t="s">
        <v>1434</v>
      </c>
      <c r="R3" s="441" t="s">
        <v>1435</v>
      </c>
      <c r="S3" s="441" t="s">
        <v>1436</v>
      </c>
    </row>
    <row r="4" spans="1:19" ht="6" customHeight="1" x14ac:dyDescent="0.25">
      <c r="A4" s="445"/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271" t="s">
        <v>1430</v>
      </c>
      <c r="N4" s="442"/>
      <c r="O4" s="442"/>
      <c r="P4" s="442"/>
      <c r="Q4" s="442"/>
      <c r="R4" s="442"/>
      <c r="S4" s="442"/>
    </row>
    <row r="5" spans="1:19" ht="47.25" x14ac:dyDescent="0.25">
      <c r="A5" s="446"/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272" t="s">
        <v>1431</v>
      </c>
      <c r="N5" s="443"/>
      <c r="O5" s="443"/>
      <c r="P5" s="443"/>
      <c r="Q5" s="443"/>
      <c r="R5" s="443"/>
      <c r="S5" s="443"/>
    </row>
    <row r="6" spans="1:19" ht="29.25" customHeight="1" x14ac:dyDescent="0.25">
      <c r="A6" s="444">
        <v>183</v>
      </c>
      <c r="B6" s="444" t="s">
        <v>1401</v>
      </c>
      <c r="C6" s="444" t="s">
        <v>1402</v>
      </c>
      <c r="D6" s="444" t="s">
        <v>275</v>
      </c>
      <c r="E6" s="450"/>
      <c r="F6" s="450"/>
      <c r="G6" s="450"/>
      <c r="H6" s="450"/>
      <c r="I6" s="450"/>
      <c r="J6" s="444" t="s">
        <v>178</v>
      </c>
      <c r="K6" s="444" t="s">
        <v>179</v>
      </c>
      <c r="L6" s="264" t="s">
        <v>1403</v>
      </c>
      <c r="M6" s="444">
        <v>8411</v>
      </c>
      <c r="N6" s="264" t="s">
        <v>1407</v>
      </c>
      <c r="O6" s="444" t="s">
        <v>1411</v>
      </c>
      <c r="P6" s="444" t="s">
        <v>1412</v>
      </c>
      <c r="Q6" s="264" t="s">
        <v>1413</v>
      </c>
      <c r="R6" s="447">
        <v>45901</v>
      </c>
      <c r="S6" s="447">
        <v>73050</v>
      </c>
    </row>
    <row r="7" spans="1:19" ht="136.5" customHeight="1" x14ac:dyDescent="0.25">
      <c r="A7" s="445"/>
      <c r="B7" s="445"/>
      <c r="C7" s="445"/>
      <c r="D7" s="445"/>
      <c r="E7" s="451"/>
      <c r="F7" s="451"/>
      <c r="G7" s="451"/>
      <c r="H7" s="451"/>
      <c r="I7" s="451"/>
      <c r="J7" s="445"/>
      <c r="K7" s="445"/>
      <c r="L7" s="265" t="s">
        <v>1404</v>
      </c>
      <c r="M7" s="445"/>
      <c r="N7" s="273" t="s">
        <v>1408</v>
      </c>
      <c r="O7" s="445"/>
      <c r="P7" s="445"/>
      <c r="Q7" s="265" t="s">
        <v>1414</v>
      </c>
      <c r="R7" s="448"/>
      <c r="S7" s="448"/>
    </row>
    <row r="8" spans="1:19" ht="29.25" customHeight="1" x14ac:dyDescent="0.25">
      <c r="A8" s="445"/>
      <c r="B8" s="445"/>
      <c r="C8" s="445"/>
      <c r="D8" s="445"/>
      <c r="E8" s="451"/>
      <c r="F8" s="451"/>
      <c r="G8" s="451"/>
      <c r="H8" s="451"/>
      <c r="I8" s="451"/>
      <c r="J8" s="445"/>
      <c r="K8" s="445"/>
      <c r="L8" s="265" t="s">
        <v>1405</v>
      </c>
      <c r="M8" s="445"/>
      <c r="N8" s="265" t="s">
        <v>1409</v>
      </c>
      <c r="O8" s="445"/>
      <c r="P8" s="445"/>
      <c r="Q8" s="266"/>
      <c r="R8" s="448"/>
      <c r="S8" s="448"/>
    </row>
    <row r="9" spans="1:19" ht="29.25" customHeight="1" x14ac:dyDescent="0.25">
      <c r="A9" s="446"/>
      <c r="B9" s="446"/>
      <c r="C9" s="446"/>
      <c r="D9" s="446"/>
      <c r="E9" s="452"/>
      <c r="F9" s="452"/>
      <c r="G9" s="452"/>
      <c r="H9" s="452"/>
      <c r="I9" s="452"/>
      <c r="J9" s="446"/>
      <c r="K9" s="446"/>
      <c r="L9" s="267" t="s">
        <v>1406</v>
      </c>
      <c r="M9" s="446"/>
      <c r="N9" s="267" t="s">
        <v>1410</v>
      </c>
      <c r="O9" s="446"/>
      <c r="P9" s="446"/>
      <c r="Q9" s="268"/>
      <c r="R9" s="449"/>
      <c r="S9" s="449"/>
    </row>
  </sheetData>
  <mergeCells count="34">
    <mergeCell ref="F6:F9"/>
    <mergeCell ref="A6:A9"/>
    <mergeCell ref="B6:B9"/>
    <mergeCell ref="C6:C9"/>
    <mergeCell ref="D6:D9"/>
    <mergeCell ref="E6:E9"/>
    <mergeCell ref="O6:O9"/>
    <mergeCell ref="P6:P9"/>
    <mergeCell ref="R6:R9"/>
    <mergeCell ref="S6:S9"/>
    <mergeCell ref="A3:A5"/>
    <mergeCell ref="B3:B5"/>
    <mergeCell ref="C3:C5"/>
    <mergeCell ref="D3:D5"/>
    <mergeCell ref="E3:E5"/>
    <mergeCell ref="F3:F5"/>
    <mergeCell ref="G6:G9"/>
    <mergeCell ref="H6:H9"/>
    <mergeCell ref="I6:I9"/>
    <mergeCell ref="J6:J9"/>
    <mergeCell ref="K6:K9"/>
    <mergeCell ref="M6:M9"/>
    <mergeCell ref="S3:S5"/>
    <mergeCell ref="G3:G5"/>
    <mergeCell ref="H3:H5"/>
    <mergeCell ref="I3:I5"/>
    <mergeCell ref="J3:J5"/>
    <mergeCell ref="K3:K5"/>
    <mergeCell ref="L3:L5"/>
    <mergeCell ref="N3:N5"/>
    <mergeCell ref="O3:O5"/>
    <mergeCell ref="P3:P5"/>
    <mergeCell ref="Q3:Q5"/>
    <mergeCell ref="R3:R5"/>
  </mergeCells>
  <hyperlinks>
    <hyperlink ref="M3" r:id="rId1" tooltip="&quot;ОК 034-2014 (КПЕС 2008). Общероссийский классификатор продукции по видам экономической деятельности&quot; (утв. Приказом Росстандарта от 31.01.2014 N 14-ст) (ред. от 10.10.2025) (с изм. и доп., вступ. в силу с 01.12.2025) {КонсультантПлюс}" display="https://login.consultant.ru/link/?req=doc&amp;base=LAW&amp;n=518569&amp;date=20.12.20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13</vt:i4>
      </vt:variant>
    </vt:vector>
  </HeadingPairs>
  <TitlesOfParts>
    <vt:vector size="31" baseType="lpstr">
      <vt:lpstr>часть 1.1 ПК</vt:lpstr>
      <vt:lpstr>часть 1.2 ПМПК НО</vt:lpstr>
      <vt:lpstr>часть 1.3 ПМПК ОО</vt:lpstr>
      <vt:lpstr>часть 1.4 ПМПК СО</vt:lpstr>
      <vt:lpstr>часть 1.5 ПМПК ДО</vt:lpstr>
      <vt:lpstr>часть 1.6 КРЗ НОО </vt:lpstr>
      <vt:lpstr>часть 1.7 КРЗ ОО</vt:lpstr>
      <vt:lpstr>часть 1.8 КРЗ ДО</vt:lpstr>
      <vt:lpstr>часть 2.1. Олимп</vt:lpstr>
      <vt:lpstr>часть 2.2. ОЗМ</vt:lpstr>
      <vt:lpstr>часть 2.3. ОК</vt:lpstr>
      <vt:lpstr>часть 2.4. ИТО</vt:lpstr>
      <vt:lpstr>часть 2.5. НМО</vt:lpstr>
      <vt:lpstr>часть 3</vt:lpstr>
      <vt:lpstr>Уведомление</vt:lpstr>
      <vt:lpstr>Форма ДФ</vt:lpstr>
      <vt:lpstr>ВП</vt:lpstr>
      <vt:lpstr>РП</vt:lpstr>
      <vt:lpstr>'часть 1.1 ПК'!Область_печати</vt:lpstr>
      <vt:lpstr>'часть 1.2 ПМПК НО'!Область_печати</vt:lpstr>
      <vt:lpstr>'часть 1.3 ПМПК ОО'!Область_печати</vt:lpstr>
      <vt:lpstr>'часть 1.4 ПМПК СО'!Область_печати</vt:lpstr>
      <vt:lpstr>'часть 1.5 ПМПК ДО'!Область_печати</vt:lpstr>
      <vt:lpstr>'часть 1.6 КРЗ НОО '!Область_печати</vt:lpstr>
      <vt:lpstr>'часть 1.7 КРЗ ОО'!Область_печати</vt:lpstr>
      <vt:lpstr>'часть 1.8 КРЗ ДО'!Область_печати</vt:lpstr>
      <vt:lpstr>'часть 2.1. Олимп'!Область_печати</vt:lpstr>
      <vt:lpstr>'часть 2.2. ОЗМ'!Область_печати</vt:lpstr>
      <vt:lpstr>'часть 2.3. ОК'!Область_печати</vt:lpstr>
      <vt:lpstr>'часть 2.4. ИТО'!Область_печати</vt:lpstr>
      <vt:lpstr>'часть 2.5. НМО'!Область_печати</vt:lpstr>
    </vt:vector>
  </TitlesOfParts>
  <Company>ДОиМП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Рудюк Валентин В.</dc:creator>
  <cp:lastModifiedBy>Устюгова Надежда Павловна</cp:lastModifiedBy>
  <cp:revision>1</cp:revision>
  <cp:lastPrinted>2026-03-10T10:09:25Z</cp:lastPrinted>
  <dcterms:created xsi:type="dcterms:W3CDTF">2016-12-25T11:32:42Z</dcterms:created>
  <dcterms:modified xsi:type="dcterms:W3CDTF">2026-03-10T11:07:04Z</dcterms:modified>
</cp:coreProperties>
</file>